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.Dosoudil\"/>
    </mc:Choice>
  </mc:AlternateContent>
  <workbookProtection workbookAlgorithmName="SHA-512" workbookHashValue="9viZQIW4vW+j75KuxG0n2Kb+Cd6ZNfkIDmElwpXSq/2iQGIBSWanFukzv28Qq4WBiVzYODJdLTTADcjEsCS8cg==" workbookSaltValue="7bu7kfyu61QVqTutbo0WlQ==" workbookSpinCount="100000" lockStructure="1"/>
  <bookViews>
    <workbookView xWindow="0" yWindow="0" windowWidth="19200" windowHeight="7930" tabRatio="883" activeTab="1"/>
  </bookViews>
  <sheets>
    <sheet name="Kryci_list_VV" sheetId="1" r:id="rId1"/>
    <sheet name="Rekapitulace" sheetId="2" r:id="rId2"/>
    <sheet name="PS01" sheetId="3" r:id="rId3"/>
    <sheet name="PS02" sheetId="4" r:id="rId4"/>
    <sheet name="PS03" sheetId="5" r:id="rId5"/>
  </sheets>
  <definedNames>
    <definedName name="_SO16" localSheetId="2" hidden="1">{#N/A,#N/A,TRUE,"Krycí list"}</definedName>
    <definedName name="_SO16" localSheetId="3" hidden="1">{#N/A,#N/A,TRUE,"Krycí list"}</definedName>
    <definedName name="_SO16" localSheetId="4" hidden="1">{#N/A,#N/A,TRUE,"Krycí list"}</definedName>
    <definedName name="_SO16" hidden="1">{#N/A,#N/A,TRUE,"Krycí list"}</definedName>
    <definedName name="aaaaaaaa" localSheetId="2" hidden="1">{#N/A,#N/A,TRUE,"Krycí list"}</definedName>
    <definedName name="aaaaaaaa" localSheetId="3" hidden="1">{#N/A,#N/A,TRUE,"Krycí list"}</definedName>
    <definedName name="aaaaaaaa" localSheetId="4" hidden="1">{#N/A,#N/A,TRUE,"Krycí list"}</definedName>
    <definedName name="aaaaaaaa" hidden="1">{#N/A,#N/A,TRUE,"Krycí list"}</definedName>
    <definedName name="beata" hidden="1">{#N/A,#N/A,TRUE,"Krycí list"}</definedName>
    <definedName name="berf" hidden="1">{#N/A,#N/A,TRUE,"Krycí list"}</definedName>
    <definedName name="bgrg" hidden="1">{#N/A,#N/A,TRUE,"Krycí list"}</definedName>
    <definedName name="čřžýá" hidden="1">{#N/A,#N/A,TRUE,"Krycí list"}</definedName>
    <definedName name="df" hidden="1">{#N/A,#N/A,TRUE,"Krycí list"}</definedName>
    <definedName name="dfáíé" hidden="1">{#N/A,#N/A,TRUE,"Krycí list"}</definedName>
    <definedName name="dfg" hidden="1">{#N/A,#N/A,TRUE,"Krycí list"}</definedName>
    <definedName name="dflkg" hidden="1">{#N/A,#N/A,TRUE,"Krycí list"}</definedName>
    <definedName name="DIO02.2_D1_MR" hidden="1">{#N/A,#N/A,TRUE,"Krycí list"}</definedName>
    <definedName name="djf" hidden="1">{#N/A,#N/A,TRUE,"Krycí list"}</definedName>
    <definedName name="drftghj" hidden="1">{#N/A,#N/A,TRUE,"Krycí list"}</definedName>
    <definedName name="dtz" hidden="1">{#N/A,#N/A,TRUE,"Krycí list"}</definedName>
    <definedName name="ečr" hidden="1">{#N/A,#N/A,TRUE,"Krycí list"}</definedName>
    <definedName name="ěqšwčř" hidden="1">{#N/A,#N/A,TRUE,"Krycí list"}</definedName>
    <definedName name="ertgzh" hidden="1">{#N/A,#N/A,TRUE,"Krycí list"}</definedName>
    <definedName name="erto" hidden="1">{#N/A,#N/A,TRUE,"Krycí list"}</definedName>
    <definedName name="ertz" hidden="1">{#N/A,#N/A,TRUE,"Krycí list"}</definedName>
    <definedName name="ertzu" hidden="1">{#N/A,#N/A,TRUE,"Krycí list"}</definedName>
    <definedName name="fdg" hidden="1">{#N/A,#N/A,TRUE,"Krycí list"}</definedName>
    <definedName name="fgh" hidden="1">{#N/A,#N/A,TRUE,"Krycí list"}</definedName>
    <definedName name="fgj" hidden="1">{#N/A,#N/A,TRUE,"Krycí list"}</definedName>
    <definedName name="FVCWREC" localSheetId="2" hidden="1">{#N/A,#N/A,TRUE,"Krycí list"}</definedName>
    <definedName name="FVCWREC" localSheetId="3" hidden="1">{#N/A,#N/A,TRUE,"Krycí list"}</definedName>
    <definedName name="FVCWREC" localSheetId="4" hidden="1">{#N/A,#N/A,TRUE,"Krycí list"}</definedName>
    <definedName name="FVCWREC" hidden="1">{#N/A,#N/A,TRUE,"Krycí list"}</definedName>
    <definedName name="fzdus" hidden="1">{#N/A,#N/A,TRUE,"Krycí list"}</definedName>
    <definedName name="g" hidden="1">{#N/A,#N/A,TRUE,"Krycí list"}</definedName>
    <definedName name="gber" hidden="1">{#N/A,#N/A,TRUE,"Krycí list"}</definedName>
    <definedName name="gbtg" hidden="1">{#N/A,#N/A,TRUE,"Krycí list"}</definedName>
    <definedName name="gfg" hidden="1">{#N/A,#N/A,TRUE,"Krycí list"}</definedName>
    <definedName name="ghaeg" hidden="1">{#N/A,#N/A,TRUE,"Krycí list"}</definedName>
    <definedName name="grev" hidden="1">{#N/A,#N/A,TRUE,"Krycí list"}</definedName>
    <definedName name="h" hidden="1">{#N/A,#N/A,TRUE,"Krycí list"}</definedName>
    <definedName name="hag" hidden="1">{#N/A,#N/A,TRUE,"Krycí list"}</definedName>
    <definedName name="hev" hidden="1">{#N/A,#N/A,TRUE,"Krycí list"}</definedName>
    <definedName name="hf" hidden="1">{#N/A,#N/A,TRUE,"Krycí list"}</definedName>
    <definedName name="hfui" hidden="1">{#N/A,#N/A,TRUE,"Krycí list"}</definedName>
    <definedName name="hga" hidden="1">{#N/A,#N/A,TRUE,"Krycí list"}</definedName>
    <definedName name="hggst" hidden="1">{#N/A,#N/A,TRUE,"Krycí list"}</definedName>
    <definedName name="hgzert" hidden="1">{#N/A,#N/A,TRUE,"Krycí list"}</definedName>
    <definedName name="hjds" hidden="1">{#N/A,#N/A,TRUE,"Krycí list"}</definedName>
    <definedName name="hjkl" hidden="1">{#N/A,#N/A,TRUE,"Krycí list"}</definedName>
    <definedName name="honza" hidden="1">{#N/A,#N/A,TRUE,"Krycí list"}</definedName>
    <definedName name="hrtg" hidden="1">{#N/A,#N/A,TRUE,"Krycí list"}</definedName>
    <definedName name="hyg" hidden="1">{#N/A,#N/A,TRUE,"Krycí list"}</definedName>
    <definedName name="ing" hidden="1">{#N/A,#N/A,TRUE,"Krycí list"}</definedName>
    <definedName name="IO_01" hidden="1">{#N/A,#N/A,TRUE,"Krycí list"}</definedName>
    <definedName name="iouzt" hidden="1">{#N/A,#N/A,TRUE,"Krycí list"}</definedName>
    <definedName name="iruz" hidden="1">{#N/A,#N/A,TRUE,"Krycí list"}</definedName>
    <definedName name="iurztr" hidden="1">{#N/A,#N/A,TRUE,"Krycí list"}</definedName>
    <definedName name="ivan" hidden="1">{#N/A,#N/A,TRUE,"Krycí list"}</definedName>
    <definedName name="ivanka" hidden="1">{#N/A,#N/A,TRUE,"Krycí list"}</definedName>
    <definedName name="jfir" hidden="1">{#N/A,#N/A,TRUE,"Krycí list"}</definedName>
    <definedName name="jh" hidden="1">{#N/A,#N/A,TRUE,"Krycí list"}</definedName>
    <definedName name="jhg" hidden="1">{#N/A,#N/A,TRUE,"Krycí list"}</definedName>
    <definedName name="jhus" hidden="1">{#N/A,#N/A,TRUE,"Krycí list"}</definedName>
    <definedName name="jhzu" hidden="1">{#N/A,#N/A,TRUE,"Krycí list"}</definedName>
    <definedName name="jkhg" hidden="1">{#N/A,#N/A,TRUE,"Krycí list"}</definedName>
    <definedName name="jzje" hidden="1">{#N/A,#N/A,TRUE,"Krycí list"}</definedName>
    <definedName name="jzrt" hidden="1">{#N/A,#N/A,TRUE,"Krycí list"}</definedName>
    <definedName name="jzzg" hidden="1">{#N/A,#N/A,TRUE,"Krycí list"}</definedName>
    <definedName name="khjf" hidden="1">{#N/A,#N/A,TRUE,"Krycí list"}</definedName>
    <definedName name="kj" hidden="1">{#N/A,#N/A,TRUE,"Krycí list"}</definedName>
    <definedName name="kjfd" hidden="1">{#N/A,#N/A,TRUE,"Krycí list"}</definedName>
    <definedName name="kjgf" hidden="1">{#N/A,#N/A,TRUE,"Krycí list"}</definedName>
    <definedName name="kjh" hidden="1">{#N/A,#N/A,TRUE,"Krycí list"}</definedName>
    <definedName name="kjztr" hidden="1">{#N/A,#N/A,TRUE,"Krycí list"}</definedName>
    <definedName name="kojitrd" hidden="1">{#N/A,#N/A,TRUE,"Krycí list"}</definedName>
    <definedName name="kre" hidden="1">{#N/A,#N/A,TRUE,"Krycí list"}</definedName>
    <definedName name="ldfiuerí" hidden="1">{#N/A,#N/A,TRUE,"Krycí list"}</definedName>
    <definedName name="lk" hidden="1">{#N/A,#N/A,TRUE,"Krycí list"}</definedName>
    <definedName name="lkdjv" hidden="1">{#N/A,#N/A,TRUE,"Krycí list"}</definedName>
    <definedName name="lkj" hidden="1">{#N/A,#N/A,TRUE,"Krycí list"}</definedName>
    <definedName name="lre" hidden="1">{#N/A,#N/A,TRUE,"Krycí list"}</definedName>
    <definedName name="mfwu" hidden="1">{#N/A,#N/A,TRUE,"Krycí list"}</definedName>
    <definedName name="mila" localSheetId="2" hidden="1">{#N/A,#N/A,TRUE,"Krycí list"}</definedName>
    <definedName name="mila" localSheetId="3" hidden="1">{#N/A,#N/A,TRUE,"Krycí list"}</definedName>
    <definedName name="mila" localSheetId="4" hidden="1">{#N/A,#N/A,TRUE,"Krycí list"}</definedName>
    <definedName name="mila" hidden="1">{#N/A,#N/A,TRUE,"Krycí list"}</definedName>
    <definedName name="_xlnm.Print_Titles" localSheetId="0">Kryci_list_VV!$1:$5</definedName>
    <definedName name="_xlnm.Print_Titles" localSheetId="2">'PS01'!$1:$5</definedName>
    <definedName name="_xlnm.Print_Titles" localSheetId="3">'PS02'!$1:$5</definedName>
    <definedName name="_xlnm.Print_Titles" localSheetId="4">'PS03'!$1:$5</definedName>
    <definedName name="_xlnm.Print_Titles" localSheetId="1">Rekapitulace!$1:$6</definedName>
    <definedName name="ncudwe" hidden="1">{#N/A,#N/A,TRUE,"Krycí list"}</definedName>
    <definedName name="ncuwi" hidden="1">{#N/A,#N/A,TRUE,"Krycí list"}</definedName>
    <definedName name="ngrgw" hidden="1">{#N/A,#N/A,TRUE,"Krycí list"}</definedName>
    <definedName name="nhjgf" hidden="1">{#N/A,#N/A,TRUE,"Krycí list"}</definedName>
    <definedName name="njhciuj" hidden="1">{#N/A,#N/A,TRUE,"Krycí list"}</definedName>
    <definedName name="njnuht" hidden="1">{#N/A,#N/A,TRUE,"Krycí list"}</definedName>
    <definedName name="nmjdzt" hidden="1">{#N/A,#N/A,TRUE,"Krycí list"}</definedName>
    <definedName name="nový" localSheetId="2" hidden="1">{#N/A,#N/A,TRUE,"Krycí list"}</definedName>
    <definedName name="nový" localSheetId="3" hidden="1">{#N/A,#N/A,TRUE,"Krycí list"}</definedName>
    <definedName name="nový" localSheetId="4" hidden="1">{#N/A,#N/A,TRUE,"Krycí list"}</definedName>
    <definedName name="nový" hidden="1">{#N/A,#N/A,TRUE,"Krycí list"}</definedName>
    <definedName name="nrsga" hidden="1">{#N/A,#N/A,TRUE,"Krycí list"}</definedName>
    <definedName name="_xlnm.Print_Area" localSheetId="2">'PS01'!$C$1:$J$373</definedName>
    <definedName name="_xlnm.Print_Area" localSheetId="3">'PS02'!$C$1:$J$121</definedName>
    <definedName name="_xlnm.Print_Area" localSheetId="4">'PS03'!$C$1:$I$86</definedName>
    <definedName name="oigf" hidden="1">{#N/A,#N/A,TRUE,"Krycí list"}</definedName>
    <definedName name="oiru" hidden="1">{#N/A,#N/A,TRUE,"Krycí list"}</definedName>
    <definedName name="oiu" hidden="1">{#N/A,#N/A,TRUE,"Krycí list"}</definedName>
    <definedName name="olre" hidden="1">{#N/A,#N/A,TRUE,"Krycí list"}</definedName>
    <definedName name="ooooooo" hidden="1">{#N/A,#N/A,TRUE,"Krycí list"}</definedName>
    <definedName name="optakar" hidden="1">{#N/A,#N/A,TRUE,"Krycí list"}</definedName>
    <definedName name="ostravca" hidden="1">{#N/A,#N/A,TRUE,"Krycí list"}</definedName>
    <definedName name="ota" hidden="1">{#N/A,#N/A,TRUE,"Krycí list"}</definedName>
    <definedName name="petr" hidden="1">{#N/A,#N/A,TRUE,"Krycí list"}</definedName>
    <definedName name="qšweřčž" hidden="1">{#N/A,#N/A,TRUE,"Krycí list"}</definedName>
    <definedName name="renata" hidden="1">{#N/A,#N/A,TRUE,"Krycí list"}</definedName>
    <definedName name="rjk" hidden="1">{#N/A,#N/A,TRUE,"Krycí list"}</definedName>
    <definedName name="rkgh" hidden="1">{#N/A,#N/A,TRUE,"Krycí list"}</definedName>
    <definedName name="rozp" localSheetId="2" hidden="1">{#N/A,#N/A,TRUE,"Krycí list"}</definedName>
    <definedName name="rozp" localSheetId="3" hidden="1">{#N/A,#N/A,TRUE,"Krycí list"}</definedName>
    <definedName name="rozp" localSheetId="4" hidden="1">{#N/A,#N/A,TRUE,"Krycí list"}</definedName>
    <definedName name="rozp" hidden="1">{#N/A,#N/A,TRUE,"Krycí list"}</definedName>
    <definedName name="rrrrrrr" hidden="1">{#N/A,#N/A,TRUE,"Krycí list"}</definedName>
    <definedName name="rth" hidden="1">{#N/A,#N/A,TRUE,"Krycí list"}</definedName>
    <definedName name="řž" hidden="1">{#N/A,#N/A,TRUE,"Krycí list"}</definedName>
    <definedName name="řzžui" hidden="1">{#N/A,#N/A,TRUE,"Krycí list"}</definedName>
    <definedName name="ščř" hidden="1">{#N/A,#N/A,TRUE,"Krycí list"}</definedName>
    <definedName name="ščřž" hidden="1">{#N/A,#N/A,TRUE,"Krycí list"}</definedName>
    <definedName name="sd" hidden="1">{#N/A,#N/A,TRUE,"Krycí list"}</definedName>
    <definedName name="sert" hidden="1">{#N/A,#N/A,TRUE,"Krycí list"}</definedName>
    <definedName name="smaz" localSheetId="2" hidden="1">{#N/A,#N/A,TRUE,"Krycí list"}</definedName>
    <definedName name="smaz" localSheetId="3" hidden="1">{#N/A,#N/A,TRUE,"Krycí list"}</definedName>
    <definedName name="smaz" localSheetId="4" hidden="1">{#N/A,#N/A,TRUE,"Krycí list"}</definedName>
    <definedName name="smaz" hidden="1">{#N/A,#N/A,TRUE,"Krycí list"}</definedName>
    <definedName name="soupis" localSheetId="2" hidden="1">{#N/A,#N/A,TRUE,"Krycí list"}</definedName>
    <definedName name="soupis" localSheetId="3" hidden="1">{#N/A,#N/A,TRUE,"Krycí list"}</definedName>
    <definedName name="soupis" localSheetId="4" hidden="1">{#N/A,#N/A,TRUE,"Krycí list"}</definedName>
    <definedName name="soupis" hidden="1">{#N/A,#N/A,TRUE,"Krycí list"}</definedName>
    <definedName name="SSSSSS" localSheetId="2" hidden="1">{#N/A,#N/A,TRUE,"Krycí list"}</definedName>
    <definedName name="SSSSSS" localSheetId="3" hidden="1">{#N/A,#N/A,TRUE,"Krycí list"}</definedName>
    <definedName name="SSSSSS" localSheetId="4" hidden="1">{#N/A,#N/A,TRUE,"Krycí list"}</definedName>
    <definedName name="SSSSSS" hidden="1">{#N/A,#N/A,TRUE,"Krycí list"}</definedName>
    <definedName name="summary" localSheetId="2" hidden="1">{#N/A,#N/A,TRUE,"Krycí list"}</definedName>
    <definedName name="summary" localSheetId="3" hidden="1">{#N/A,#N/A,TRUE,"Krycí list"}</definedName>
    <definedName name="summary" localSheetId="4" hidden="1">{#N/A,#N/A,TRUE,"Krycí list"}</definedName>
    <definedName name="summary" hidden="1">{#N/A,#N/A,TRUE,"Krycí list"}</definedName>
    <definedName name="šwčeřržtýz" hidden="1">{#N/A,#N/A,TRUE,"Krycí list"}</definedName>
    <definedName name="tgh" hidden="1">{#N/A,#N/A,TRUE,"Krycí list"}</definedName>
    <definedName name="tht" hidden="1">{#N/A,#N/A,TRUE,"Krycí list"}</definedName>
    <definedName name="tt" hidden="1">{#N/A,#N/A,TRUE,"Krycí list"}</definedName>
    <definedName name="tuřž" hidden="1">{#N/A,#N/A,TRUE,"Krycí list"}</definedName>
    <definedName name="twf" hidden="1">{#N/A,#N/A,TRUE,"Krycí list"}</definedName>
    <definedName name="tzh" hidden="1">{#N/A,#N/A,TRUE,"Krycí list"}</definedName>
    <definedName name="ui" hidden="1">{#N/A,#N/A,TRUE,"Krycí list"}</definedName>
    <definedName name="uk" hidden="1">{#N/A,#N/A,TRUE,"Krycí list"}</definedName>
    <definedName name="ukzer" hidden="1">{#N/A,#N/A,TRUE,"Krycí list"}</definedName>
    <definedName name="ůlfue" hidden="1">{#N/A,#N/A,TRUE,"Krycí list"}</definedName>
    <definedName name="utrt" hidden="1">{#N/A,#N/A,TRUE,"Krycí list"}</definedName>
    <definedName name="uzusyt" hidden="1">{#N/A,#N/A,TRUE,"Krycí list"}</definedName>
    <definedName name="vb" hidden="1">{#N/A,#N/A,TRUE,"Krycí list"}</definedName>
    <definedName name="VIZA" localSheetId="2" hidden="1">{#N/A,#N/A,TRUE,"Krycí list"}</definedName>
    <definedName name="VIZA" localSheetId="3" hidden="1">{#N/A,#N/A,TRUE,"Krycí list"}</definedName>
    <definedName name="VIZA" localSheetId="4" hidden="1">{#N/A,#N/A,TRUE,"Krycí list"}</definedName>
    <definedName name="VIZA" hidden="1">{#N/A,#N/A,TRUE,"Krycí list"}</definedName>
    <definedName name="VIZA12" localSheetId="2" hidden="1">{#N/A,#N/A,TRUE,"Krycí list"}</definedName>
    <definedName name="VIZA12" localSheetId="3" hidden="1">{#N/A,#N/A,TRUE,"Krycí list"}</definedName>
    <definedName name="VIZA12" localSheetId="4" hidden="1">{#N/A,#N/A,TRUE,"Krycí list"}</definedName>
    <definedName name="VIZA12" hidden="1">{#N/A,#N/A,TRUE,"Krycí list"}</definedName>
    <definedName name="viza2" localSheetId="2" hidden="1">{#N/A,#N/A,TRUE,"Krycí list"}</definedName>
    <definedName name="viza2" localSheetId="3" hidden="1">{#N/A,#N/A,TRUE,"Krycí list"}</definedName>
    <definedName name="viza2" localSheetId="4" hidden="1">{#N/A,#N/A,TRUE,"Krycí list"}</definedName>
    <definedName name="viza2" hidden="1">{#N/A,#N/A,TRUE,"Krycí list"}</definedName>
    <definedName name="VN" localSheetId="2" hidden="1">{#N/A,#N/A,TRUE,"Krycí list"}</definedName>
    <definedName name="VN" localSheetId="3" hidden="1">{#N/A,#N/A,TRUE,"Krycí list"}</definedName>
    <definedName name="VN" localSheetId="4" hidden="1">{#N/A,#N/A,TRUE,"Krycí list"}</definedName>
    <definedName name="VN" hidden="1">{#N/A,#N/A,TRUE,"Krycí list"}</definedName>
    <definedName name="waerd" hidden="1">{#N/A,#N/A,TRUE,"Krycí list"}</definedName>
    <definedName name="wčřtz" hidden="1">{#N/A,#N/A,TRUE,"Krycí list"}</definedName>
    <definedName name="weri" hidden="1">{#N/A,#N/A,TRUE,"Krycí list"}</definedName>
    <definedName name="werto" hidden="1">{#N/A,#N/A,TRUE,"Krycí list"}</definedName>
    <definedName name="wrn.Kontrolní._.rozpočet." localSheetId="2" hidden="1">{#N/A,#N/A,TRUE,"Krycí list"}</definedName>
    <definedName name="wrn.Kontrolní._.rozpočet." localSheetId="3" hidden="1">{#N/A,#N/A,TRUE,"Krycí list"}</definedName>
    <definedName name="wrn.Kontrolní._.rozpočet." localSheetId="4" hidden="1">{#N/A,#N/A,TRUE,"Krycí list"}</definedName>
    <definedName name="wrn.Kontrolní._.rozpočet." hidden="1">{#N/A,#N/A,TRUE,"Krycí list"}</definedName>
    <definedName name="wrn.Kontrolní._.rozpoeet." localSheetId="2" hidden="1">{#N/A,#N/A,TRUE,"Krycí list"}</definedName>
    <definedName name="wrn.Kontrolní._.rozpoeet." localSheetId="3" hidden="1">{#N/A,#N/A,TRUE,"Krycí list"}</definedName>
    <definedName name="wrn.Kontrolní._.rozpoeet." localSheetId="4" hidden="1">{#N/A,#N/A,TRUE,"Krycí list"}</definedName>
    <definedName name="wrn.Kontrolní._.rozpoeet." hidden="1">{#N/A,#N/A,TRUE,"Krycí list"}</definedName>
    <definedName name="xxc" hidden="1">{#N/A,#N/A,TRUE,"Krycí list"}</definedName>
    <definedName name="yfg" hidden="1">{#N/A,#N/A,TRUE,"Krycí list"}</definedName>
    <definedName name="Z_6C668803_97CD_49BF_9F18_6C4B75B7DFF7_.wvu.PrintArea" localSheetId="2" hidden="1">'PS01'!$C$1:$J$373</definedName>
    <definedName name="Z_6C668803_97CD_49BF_9F18_6C4B75B7DFF7_.wvu.PrintArea" localSheetId="3" hidden="1">'PS02'!$C$1:$J$121</definedName>
    <definedName name="Z_6C668803_97CD_49BF_9F18_6C4B75B7DFF7_.wvu.PrintArea" localSheetId="4" hidden="1">'PS03'!$C$1:$I$86</definedName>
    <definedName name="Z_6C668803_97CD_49BF_9F18_6C4B75B7DFF7_.wvu.PrintTitles" localSheetId="0" hidden="1">Kryci_list_VV!$1:$5</definedName>
    <definedName name="Z_6C668803_97CD_49BF_9F18_6C4B75B7DFF7_.wvu.PrintTitles" localSheetId="2" hidden="1">'PS01'!$1:$5</definedName>
    <definedName name="Z_6C668803_97CD_49BF_9F18_6C4B75B7DFF7_.wvu.PrintTitles" localSheetId="3" hidden="1">'PS02'!$1:$5</definedName>
    <definedName name="Z_6C668803_97CD_49BF_9F18_6C4B75B7DFF7_.wvu.PrintTitles" localSheetId="4" hidden="1">'PS03'!$1:$5</definedName>
    <definedName name="Z_6C668803_97CD_49BF_9F18_6C4B75B7DFF7_.wvu.PrintTitles" localSheetId="1" hidden="1">Rekapitulace!$1:$6</definedName>
    <definedName name="zhb" hidden="1">{#N/A,#N/A,TRUE,"Krycí list"}</definedName>
    <definedName name="zkr" hidden="1">{#N/A,#N/A,TRUE,"Krycí list"}</definedName>
    <definedName name="zrzgaev" hidden="1">{#N/A,#N/A,TRUE,"Krycí list"}</definedName>
    <definedName name="ztue" hidden="1">{#N/A,#N/A,TRUE,"Krycí list"}</definedName>
    <definedName name="ztz" hidden="1">{#N/A,#N/A,TRUE,"Krycí list"}</definedName>
  </definedNames>
  <calcPr calcId="152511"/>
  <customWorkbookViews>
    <customWorkbookView name="Swietelsky - vlastní zobrazení" guid="{C2AD12B5-53EA-49A3-B99F-E94FABFF1763}" mergeInterval="0" personalView="1" maximized="1" windowWidth="1362" windowHeight="603" tabRatio="929" activeSheetId="2"/>
    <customWorkbookView name="Lukáš Šógor - vlastní zobrazení" guid="{B02D5046-5624-49F7-82DC-D98E34670CA7}" mergeInterval="0" personalView="1" maximized="1" windowWidth="1276" windowHeight="635" tabRatio="929" activeSheetId="8"/>
    <customWorkbookView name="Martin Cach – osobní zobrazení" guid="{6C668803-97CD-49BF-9F18-6C4B75B7DFF7}" mergeInterval="0" personalView="1" maximized="1" xWindow="-11" yWindow="-11" windowWidth="1942" windowHeight="1222" tabRatio="883" activeSheetId="2"/>
  </customWorkbookViews>
</workbook>
</file>

<file path=xl/calcChain.xml><?xml version="1.0" encoding="utf-8"?>
<calcChain xmlns="http://schemas.openxmlformats.org/spreadsheetml/2006/main">
  <c r="H70" i="4" l="1"/>
  <c r="H58" i="5"/>
  <c r="G55" i="5" l="1"/>
  <c r="G59" i="5"/>
  <c r="G60" i="5"/>
  <c r="G81" i="5"/>
  <c r="G83" i="5" s="1"/>
  <c r="G71" i="5"/>
  <c r="G72" i="5"/>
  <c r="G73" i="5"/>
  <c r="G74" i="5"/>
  <c r="G75" i="5"/>
  <c r="G70" i="5"/>
  <c r="G64" i="5"/>
  <c r="G66" i="5" s="1"/>
  <c r="G53" i="5"/>
  <c r="G48" i="5"/>
  <c r="G43" i="5"/>
  <c r="G44" i="5"/>
  <c r="G45" i="5"/>
  <c r="G46" i="5"/>
  <c r="G47" i="5"/>
  <c r="G42" i="5"/>
  <c r="G31" i="5"/>
  <c r="G32" i="5"/>
  <c r="G33" i="5"/>
  <c r="G34" i="5"/>
  <c r="G35" i="5"/>
  <c r="G36" i="5"/>
  <c r="G37" i="5"/>
  <c r="G30" i="5"/>
  <c r="G77" i="5" l="1"/>
  <c r="G49" i="5"/>
  <c r="G19" i="5" s="1"/>
  <c r="G38" i="5"/>
  <c r="G18" i="5" s="1"/>
  <c r="G20" i="5"/>
  <c r="G21" i="5"/>
  <c r="G22" i="5"/>
  <c r="G23" i="5"/>
  <c r="G24" i="5"/>
  <c r="H84" i="5"/>
  <c r="H119" i="4"/>
  <c r="H361" i="3"/>
  <c r="H311" i="3"/>
  <c r="H309" i="3"/>
  <c r="H307" i="3"/>
  <c r="H305" i="3"/>
  <c r="H282" i="3"/>
  <c r="H260" i="3"/>
  <c r="H261" i="3"/>
  <c r="H262" i="3"/>
  <c r="H263" i="3"/>
  <c r="H264" i="3"/>
  <c r="H257" i="3"/>
  <c r="H258" i="3"/>
  <c r="H259" i="3"/>
  <c r="H256" i="3"/>
  <c r="H250" i="3"/>
  <c r="H249" i="3"/>
  <c r="H373" i="3" s="1"/>
  <c r="H218" i="3"/>
  <c r="H372" i="3" l="1"/>
  <c r="D16" i="2" s="1"/>
  <c r="G26" i="5"/>
  <c r="C21" i="3"/>
  <c r="G310" i="3" l="1"/>
  <c r="G308" i="3"/>
  <c r="G220" i="3" l="1"/>
  <c r="G221" i="3"/>
  <c r="G222" i="3"/>
  <c r="G223" i="3"/>
  <c r="G224" i="3"/>
  <c r="G225" i="3"/>
  <c r="G219" i="3"/>
  <c r="H106" i="4" l="1"/>
  <c r="H120" i="4" s="1"/>
  <c r="D17" i="2" s="1"/>
  <c r="D20" i="2" s="1"/>
  <c r="G351" i="3" l="1"/>
  <c r="G209" i="3" l="1"/>
  <c r="G197" i="3"/>
  <c r="C3" i="5" l="1"/>
  <c r="G273" i="3" l="1"/>
  <c r="G212" i="3" l="1"/>
  <c r="G211" i="3"/>
  <c r="G293" i="3"/>
  <c r="G303" i="3"/>
  <c r="G247" i="3"/>
  <c r="G286" i="3"/>
  <c r="G287" i="3"/>
  <c r="G288" i="3"/>
  <c r="G289" i="3"/>
  <c r="G290" i="3"/>
  <c r="G291" i="3"/>
  <c r="G292" i="3"/>
  <c r="G267" i="3"/>
  <c r="G268" i="3"/>
  <c r="G269" i="3"/>
  <c r="G270" i="3"/>
  <c r="G271" i="3"/>
  <c r="G272" i="3"/>
  <c r="G274" i="3"/>
  <c r="G275" i="3"/>
  <c r="G276" i="3"/>
  <c r="G277" i="3"/>
  <c r="G278" i="3"/>
  <c r="G279" i="3"/>
  <c r="G280" i="3"/>
  <c r="G281" i="3"/>
  <c r="G283" i="3"/>
  <c r="G266" i="3"/>
  <c r="G238" i="3"/>
  <c r="G239" i="3"/>
  <c r="G240" i="3"/>
  <c r="G241" i="3"/>
  <c r="G242" i="3"/>
  <c r="G243" i="3"/>
  <c r="G244" i="3"/>
  <c r="G227" i="3"/>
  <c r="G228" i="3"/>
  <c r="G229" i="3"/>
  <c r="G230" i="3"/>
  <c r="G231" i="3"/>
  <c r="G320" i="3"/>
  <c r="G254" i="3"/>
  <c r="G253" i="3"/>
  <c r="G348" i="3" l="1"/>
  <c r="G111" i="4" l="1"/>
  <c r="G110" i="4"/>
  <c r="G109" i="4"/>
  <c r="G370" i="3"/>
  <c r="G372" i="3" s="1"/>
  <c r="G24" i="3" s="1"/>
  <c r="G364" i="3"/>
  <c r="G363" i="3"/>
  <c r="G362" i="3"/>
  <c r="G360" i="3"/>
  <c r="G359" i="3"/>
  <c r="G358" i="3"/>
  <c r="G357" i="3"/>
  <c r="G356" i="3"/>
  <c r="G355" i="3"/>
  <c r="G354" i="3"/>
  <c r="G353" i="3"/>
  <c r="G352" i="3"/>
  <c r="G350" i="3"/>
  <c r="G349" i="3"/>
  <c r="G347" i="3"/>
  <c r="G346" i="3"/>
  <c r="G342" i="3"/>
  <c r="G22" i="3" s="1"/>
  <c r="G334" i="3"/>
  <c r="G333" i="3"/>
  <c r="G332" i="3"/>
  <c r="G331" i="3"/>
  <c r="G326" i="3"/>
  <c r="G325" i="3"/>
  <c r="G324" i="3"/>
  <c r="G323" i="3"/>
  <c r="G322" i="3"/>
  <c r="G321" i="3"/>
  <c r="G319" i="3"/>
  <c r="G318" i="3"/>
  <c r="G302" i="3"/>
  <c r="G301" i="3"/>
  <c r="G300" i="3"/>
  <c r="G299" i="3"/>
  <c r="G298" i="3"/>
  <c r="G297" i="3"/>
  <c r="G296" i="3"/>
  <c r="G295" i="3"/>
  <c r="G285" i="3"/>
  <c r="G251" i="3"/>
  <c r="G246" i="3"/>
  <c r="G245" i="3"/>
  <c r="G236" i="3"/>
  <c r="G235" i="3"/>
  <c r="G234" i="3"/>
  <c r="G233" i="3"/>
  <c r="G232" i="3"/>
  <c r="G216" i="3"/>
  <c r="G215" i="3"/>
  <c r="G214" i="3"/>
  <c r="G210" i="3"/>
  <c r="G208" i="3"/>
  <c r="G207" i="3"/>
  <c r="G206" i="3"/>
  <c r="G205" i="3"/>
  <c r="G204" i="3"/>
  <c r="G203" i="3"/>
  <c r="G202" i="3"/>
  <c r="G200" i="3"/>
  <c r="G199" i="3"/>
  <c r="G198" i="3"/>
  <c r="G196" i="3"/>
  <c r="G195" i="3"/>
  <c r="G194" i="3"/>
  <c r="G193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C24" i="3"/>
  <c r="A24" i="3"/>
  <c r="C23" i="3"/>
  <c r="A23" i="3"/>
  <c r="C22" i="3"/>
  <c r="C20" i="3"/>
  <c r="A20" i="3"/>
  <c r="C19" i="3"/>
  <c r="A19" i="3"/>
  <c r="C18" i="3"/>
  <c r="A18" i="3"/>
  <c r="C3" i="3"/>
  <c r="G117" i="4"/>
  <c r="G119" i="4" s="1"/>
  <c r="G24" i="4" s="1"/>
  <c r="G108" i="4"/>
  <c r="G107" i="4"/>
  <c r="G105" i="4"/>
  <c r="G104" i="4"/>
  <c r="G103" i="4"/>
  <c r="G102" i="4"/>
  <c r="G101" i="4"/>
  <c r="G100" i="4"/>
  <c r="G96" i="4"/>
  <c r="G22" i="4" s="1"/>
  <c r="G90" i="4"/>
  <c r="G21" i="4" s="1"/>
  <c r="G83" i="4"/>
  <c r="G82" i="4"/>
  <c r="G81" i="4"/>
  <c r="G80" i="4"/>
  <c r="G79" i="4"/>
  <c r="G78" i="4"/>
  <c r="G77" i="4"/>
  <c r="G76" i="4"/>
  <c r="G38" i="4"/>
  <c r="G72" i="4" s="1"/>
  <c r="G19" i="4" s="1"/>
  <c r="G31" i="4"/>
  <c r="G30" i="4"/>
  <c r="C24" i="4"/>
  <c r="A24" i="4"/>
  <c r="C23" i="4"/>
  <c r="A23" i="4"/>
  <c r="C22" i="4"/>
  <c r="C21" i="4"/>
  <c r="C20" i="4"/>
  <c r="A20" i="4"/>
  <c r="C19" i="4"/>
  <c r="A19" i="4"/>
  <c r="C18" i="4"/>
  <c r="A18" i="4"/>
  <c r="C3" i="4"/>
  <c r="G328" i="3" l="1"/>
  <c r="G20" i="3" s="1"/>
  <c r="G48" i="3"/>
  <c r="G18" i="3" s="1"/>
  <c r="G314" i="3"/>
  <c r="G19" i="3" s="1"/>
  <c r="G366" i="3"/>
  <c r="G23" i="3" s="1"/>
  <c r="G336" i="3"/>
  <c r="G21" i="3" s="1"/>
  <c r="G34" i="4"/>
  <c r="G18" i="4" s="1"/>
  <c r="G85" i="4"/>
  <c r="G20" i="4" s="1"/>
  <c r="G113" i="4"/>
  <c r="G23" i="4" s="1"/>
  <c r="G26" i="3" l="1"/>
  <c r="G26" i="4"/>
  <c r="C2" i="2" l="1"/>
  <c r="D11" i="2" l="1"/>
  <c r="D10" i="2"/>
  <c r="D9" i="2"/>
  <c r="D22" i="2" l="1"/>
  <c r="D14" i="2"/>
  <c r="B2" i="2"/>
  <c r="C2" i="5" s="1"/>
  <c r="B1" i="2"/>
  <c r="C1" i="5" s="1"/>
  <c r="C2" i="3" l="1"/>
  <c r="C2" i="4"/>
  <c r="C1" i="4"/>
  <c r="C1" i="3"/>
  <c r="D24" i="2" l="1"/>
  <c r="D26" i="2" s="1"/>
</calcChain>
</file>

<file path=xl/sharedStrings.xml><?xml version="1.0" encoding="utf-8"?>
<sst xmlns="http://schemas.openxmlformats.org/spreadsheetml/2006/main" count="1166" uniqueCount="388">
  <si>
    <t>Poznámka:</t>
  </si>
  <si>
    <t>Popis, druh</t>
  </si>
  <si>
    <t>Jednotka</t>
  </si>
  <si>
    <t xml:space="preserve">
</t>
  </si>
  <si>
    <t>a) veškeré položky na přípomoce, lešení, přesuny hmot a suti, uložení suti na skládku, dopravu, montáž, zpevněné montážní plochy, atd... jsou zahrnuty v jednotlivých jednotkových cenách</t>
  </si>
  <si>
    <t>c) součástí dodávky je zpracování veškeré dílenské dokumentace a podkladů pro dokumentaci skutečného provedení</t>
  </si>
  <si>
    <t>REKAPITULACE</t>
  </si>
  <si>
    <t>CELKEM</t>
  </si>
  <si>
    <t>Poř. č.</t>
  </si>
  <si>
    <t>Označení/Výkres č.</t>
  </si>
  <si>
    <t>Množství</t>
  </si>
  <si>
    <t>Jedn. cena (CZK)</t>
  </si>
  <si>
    <t xml:space="preserve">Cena (CZK) </t>
  </si>
  <si>
    <t>CELKEM SOUPIS VÝKONŮ</t>
  </si>
  <si>
    <t>1</t>
  </si>
  <si>
    <t>2</t>
  </si>
  <si>
    <t>3</t>
  </si>
  <si>
    <t>5</t>
  </si>
  <si>
    <t>A.1</t>
  </si>
  <si>
    <t xml:space="preserve">Jiné materiály, montáž, atd., neuvedené výše, ale které je nutné zahrnout do celkového rozsahu prací podle výkresů a praxe dodavatele. Prosím, uveďte podrobný technický popis a cenovou kalkulaci. </t>
  </si>
  <si>
    <t>soubor</t>
  </si>
  <si>
    <t>Ostatní náklady</t>
  </si>
  <si>
    <t>A</t>
  </si>
  <si>
    <t>Rekapitulace</t>
  </si>
  <si>
    <t>Označení soupisu</t>
  </si>
  <si>
    <t>Cena
CZK</t>
  </si>
  <si>
    <t>Cena celkem /CZK/ bez DPH</t>
  </si>
  <si>
    <t>DPH  21%</t>
  </si>
  <si>
    <t>Konečná cena /CZK/ vč. DPH</t>
  </si>
  <si>
    <t>b) součásti prací jsou veškeré zkoušky, potřebná měření, inspekce, uvedení zařízení do provozu, zaškolení obsluhy, provozní řády, manuály a revize v českém jazyce. Za komplexní vyzkoušení se považuje bezporuchový provoz po dobu minimálně 96 hod.</t>
  </si>
  <si>
    <t>Zákazník:</t>
  </si>
  <si>
    <t>Projekt:</t>
  </si>
  <si>
    <t>Část:</t>
  </si>
  <si>
    <t>Profese:</t>
  </si>
  <si>
    <t xml:space="preserve">V případě nedostatečně specifikovaného zadání je rozpočet sestaven na základě odhadů cen zařízení a materiálů z předešlých podobných projektů nebo veřejně dostupných ceníků. </t>
  </si>
  <si>
    <t>Za změny cen z důvodu růstu / poklesu cen základních materiálů a služeb nebere zpracovatel rozpočtu zodpovědnost.</t>
  </si>
  <si>
    <t xml:space="preserve">Rozpočet nezohledňuje časovou realizaci projektu, tzn. že požadovaná doba realizace / dodávek může mít nezanedbatelný vliv na ceny uvedené v rozpočtu. </t>
  </si>
  <si>
    <t>Poznámky k rozpočtu:</t>
  </si>
  <si>
    <t>Rozpočet zahrnuje:</t>
  </si>
  <si>
    <t>Ostatní poznámky:</t>
  </si>
  <si>
    <t xml:space="preserve">Rozpočet neřeší obchodní podmínky požadované zákazníkem po dodavatelích, které mohou mít vliv na finální cenu dodávek a tím na rozpočet stavby.  </t>
  </si>
  <si>
    <t>PS</t>
  </si>
  <si>
    <t>Provozní soubory</t>
  </si>
  <si>
    <t>Kabely</t>
  </si>
  <si>
    <t>Ostatní</t>
  </si>
  <si>
    <t>Zaškolení obsluhy, včetně předání katalogových listů a
montážních návodů</t>
  </si>
  <si>
    <t>Vyhotovení realizační projektové dokumentace</t>
  </si>
  <si>
    <t>Vyhotovení dokumentace skutečného stavu</t>
  </si>
  <si>
    <t xml:space="preserve">Komplexní výchozí revize nově instalovaného elektrozařízení vč. revizní zprávy  a ujištění o prohlášení o shodě dodaných komponentů </t>
  </si>
  <si>
    <t>Dodávky</t>
  </si>
  <si>
    <t>Montáže</t>
  </si>
  <si>
    <t>Autorský dozor projektanta během realizace</t>
  </si>
  <si>
    <t>4</t>
  </si>
  <si>
    <t>Funkční zkoušky veškerého nově instalovaného elektro zařízení dle rozsahu díla</t>
  </si>
  <si>
    <t>Protipožární bezpečností řešení objektu rozvodny dle rozsahu díla</t>
  </si>
  <si>
    <t>Dozor oprávněné osoby za elektro s kvalifikací nutný ke stavebním činnostem</t>
  </si>
  <si>
    <t>Harmonogram díla, plán organizace výstavby a technologický postup prací dle rozsahu díla</t>
  </si>
  <si>
    <t>6</t>
  </si>
  <si>
    <t>6.1</t>
  </si>
  <si>
    <t>6.2</t>
  </si>
  <si>
    <t>6.4</t>
  </si>
  <si>
    <t>6.5</t>
  </si>
  <si>
    <t>6.6</t>
  </si>
  <si>
    <t>6.7</t>
  </si>
  <si>
    <t>6.8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</si>
  <si>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</si>
  <si>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</si>
  <si>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</si>
  <si>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</si>
  <si>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</si>
  <si>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</si>
  <si>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</si>
  <si>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</si>
  <si>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</si>
  <si>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m</t>
  </si>
  <si>
    <t>1.1</t>
  </si>
  <si>
    <t>1.2</t>
  </si>
  <si>
    <t>ks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</si>
  <si>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</si>
  <si>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</si>
  <si>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</si>
  <si>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</si>
  <si>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</si>
  <si>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</si>
  <si>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</si>
  <si>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</si>
  <si>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</si>
  <si>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</si>
  <si>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2.1</t>
  </si>
  <si>
    <t>2.2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</si>
  <si>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</si>
  <si>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</si>
  <si>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</si>
  <si>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</si>
  <si>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</si>
  <si>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</si>
  <si>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</si>
  <si>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</si>
  <si>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</si>
  <si>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</si>
  <si>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Uchycení a svazkování kabelů v rámci rozsahu díla</t>
  </si>
  <si>
    <t>Doprava a složení materiálu na stavbě</t>
  </si>
  <si>
    <t>1.13</t>
  </si>
  <si>
    <t>2.7</t>
  </si>
  <si>
    <t>2.8</t>
  </si>
  <si>
    <t>2.9</t>
  </si>
  <si>
    <t>2.10</t>
  </si>
  <si>
    <t>Oprava kabelových lávek, kabelová trasa včetně stojin a výložníků</t>
  </si>
  <si>
    <t>Nosná ocelová konstrukce do 50 kg včetně montáže a nátěru</t>
  </si>
  <si>
    <t>1.14</t>
  </si>
  <si>
    <t>1.15</t>
  </si>
  <si>
    <t>6.19</t>
  </si>
  <si>
    <t>Plán POV a BOZP</t>
  </si>
  <si>
    <t>Komplexní zkoušky prokazující dosažení průměrného účiníku 0,95 až 1,00 na příedávacím místě v intervalech 1 minuta nepřetržitě po dobu 96 hodin</t>
  </si>
  <si>
    <t>5.1</t>
  </si>
  <si>
    <t>Stavba</t>
  </si>
  <si>
    <t>Celkem PS:</t>
  </si>
  <si>
    <t>Celkem PS a Společné:</t>
  </si>
  <si>
    <t>Společné</t>
  </si>
  <si>
    <r>
      <t>Výkaz výměr byl zpracován na základ</t>
    </r>
    <r>
      <rPr>
        <sz val="9"/>
        <rFont val="Arial"/>
        <family val="2"/>
      </rPr>
      <t>ě podkladů zapracovaných k 11/2018.</t>
    </r>
  </si>
  <si>
    <t>Slouží pro tvorbu rozpočtu klienta a nebo jako podklad pro výběrové řízení (neoceněný). Rozpočet využívá menší agregovanosti položek a je přesnější než cenový odhad.</t>
  </si>
  <si>
    <t>Demontáže - neobsazeno</t>
  </si>
  <si>
    <t>d) v rozsahu prací zhotovitele jsou rovněž jakékoliv prvky, zařízení, práce a pomocné materiály, neuvedené v tomto soupisu výkonů, které jsou ale nezbytně nutné k dodání, instalaci , dokončení a provozování díla (např. požární ucpávky, štítky pro řádné a trvalé značení komponent, zařízení a potrubní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republice.</t>
  </si>
  <si>
    <t>e) součástí dodávky jsou veškerá geodetická měření jako například vytyčení konstrukcí, kontrolní měření, zaměření skutečného stavu apod.</t>
  </si>
  <si>
    <t>f) součástí dodávky jsou i náklady na případně  opatření související s ochranou stávajících sítí, komunikací či staveb</t>
  </si>
  <si>
    <t>g) součástí jednotkových cen jsou i vícenáklady související s výstavbou v zimním období, průběžný úklid staveniště a přilehlých komunikací, likvidaci odpadů, dočasná dopravní omezení atd.</t>
  </si>
  <si>
    <t xml:space="preserve">Podružný materiál, vodiče, svorky, atd. </t>
  </si>
  <si>
    <t xml:space="preserve">Mendelova univerzita v Brně
Zemědělská 1665/1, 613 00 Brno, Česká republika
</t>
  </si>
  <si>
    <t>MODERNIZACE TECHNOLOGIE VÁLCOVÝCH DYNAMOMETRŮ VOZIDLOVÉ ZKUŠEBNY</t>
  </si>
  <si>
    <t>PS01</t>
  </si>
  <si>
    <t>PS02</t>
  </si>
  <si>
    <t>PS03</t>
  </si>
  <si>
    <t>Označení</t>
  </si>
  <si>
    <t>00WL88D/1 00WL88D/2 00WL88D/3</t>
  </si>
  <si>
    <t>00WL89D/1 00WL89D/2 00WL89D/3</t>
  </si>
  <si>
    <t>00WL90D/1 00WL90D/2 00WL90D/3</t>
  </si>
  <si>
    <t>00WL91D/1 00WL91D/2 00WL91D/3</t>
  </si>
  <si>
    <t>00WL88T/1 00WL88T/2 00WL88T/3</t>
  </si>
  <si>
    <t>00WL89T/1 00WL89T/2 00WL89T/3</t>
  </si>
  <si>
    <t>00WL90T/1 00WL90T/2 00WL90T/3</t>
  </si>
  <si>
    <t>00WL91T/1 00WL91T/2 00WL91T/3</t>
  </si>
  <si>
    <t>1.16</t>
  </si>
  <si>
    <t>1.17</t>
  </si>
  <si>
    <t>1WL72</t>
  </si>
  <si>
    <t>2WL72</t>
  </si>
  <si>
    <t>3WL72</t>
  </si>
  <si>
    <t>4WL72</t>
  </si>
  <si>
    <t>1WL72T</t>
  </si>
  <si>
    <t>2WL72T</t>
  </si>
  <si>
    <t>3WL72T</t>
  </si>
  <si>
    <t>4WL72T</t>
  </si>
  <si>
    <t>Rozvaděč =01+R1D-Přední levá poloosa</t>
  </si>
  <si>
    <t>GU1</t>
  </si>
  <si>
    <t>DC Měnič, Vstupní napětí  415V, Počet fází 3, Výkon 125kW, Proud 350A,                          Vstup Frekvence 45-65Hz,  Napětí kotvy  1,35 x Vstup, Napětí pole  0,9 x Vstup, Digitální vstupy 6   Digitální výstupy 3, Analogový I / Ps  3, Analogové O / Ps  2, Šířka 495 mm, Výška 640 mm, Hloubka 301 mm</t>
  </si>
  <si>
    <t>Jednofázová DC tlumivka do napěťového meziobvodu frekvenčního měniče  2x0,1mH/2x20A/1fáz</t>
  </si>
  <si>
    <t>SM-Applications Plus</t>
  </si>
  <si>
    <t>Displej LED pro měnič</t>
  </si>
  <si>
    <t>Kompaktní EMC filtr pro průmyslové aplikace pohonů, Jmenovitý proud 400A, Jmen.výkon 220kW, Unikající proud 59,5mA, Váha 7,2kg, Šířka 211 mm, Výška 380 mm, Hloubka 93 mm</t>
  </si>
  <si>
    <t>FU1</t>
  </si>
  <si>
    <t>Pojistkový odpínač, 3f,vel.10,32A + 3ks pojistka 25A</t>
  </si>
  <si>
    <t>FU2</t>
  </si>
  <si>
    <t>Pojistkový odpínač, 2f,vel.10,32A + 2ks pojistka 16A</t>
  </si>
  <si>
    <t>FU10</t>
  </si>
  <si>
    <t>Pojistkový odpínač, 3f,vel.10,32A + 3ks pojistka 10A</t>
  </si>
  <si>
    <t>FU11</t>
  </si>
  <si>
    <t>Pojistkový odpínač, 1f,vel.10,32A + 1ks pojistka 2A</t>
  </si>
  <si>
    <t>FA1</t>
  </si>
  <si>
    <t>Jistič, 3f, 6A, char.B</t>
  </si>
  <si>
    <t>QF1</t>
  </si>
  <si>
    <t>Motorový jistič, 3f, 4-6,3A</t>
  </si>
  <si>
    <t>KM4</t>
  </si>
  <si>
    <t>KM5</t>
  </si>
  <si>
    <t>KM6</t>
  </si>
  <si>
    <t>KA1</t>
  </si>
  <si>
    <t>Stykač 3f, 440V, 16A,cívka 24VDC</t>
  </si>
  <si>
    <t>Relé 4p,8A,cívka 24VDC</t>
  </si>
  <si>
    <t>Rozvaděč =02+R2D-Přední pravá poloosa</t>
  </si>
  <si>
    <t>Rozvaděč =03+R3D-Zadní levá poloosa</t>
  </si>
  <si>
    <t>2.3</t>
  </si>
  <si>
    <t>2.4</t>
  </si>
  <si>
    <t>Rozvaděč =04+R4D-Přední pravá poloosa</t>
  </si>
  <si>
    <t>Rozvaděč =01+R1T-Přední levá poloosa</t>
  </si>
  <si>
    <t>DC Měnič, Vstupní napětí  415V, Počet fází 3, Výkon 75kW, Proud 210A,                          Vstup Frekvence 45-65Hz,  Napětí kotvy  1,35 x Vstup, Napětí pole  0,9 x Vstup, Digitální vstupy 6   Digitální výstupy 3, Analogový I / Ps  3, Analogové O / Ps  2, Šířka 293 mm, Výška 444 mm, Hloubka 251 mm</t>
  </si>
  <si>
    <t>Kompaktní EMC filtr pro průmyslové aplikace pohonů, Jmenovitý proud 250A, Jmen.výkon 132kW, Unikající proud 59,5mA, Váha 7,2kg, Šířka 211 mm, Výška 380 mm, Hloubka 93 mm</t>
  </si>
  <si>
    <t>Rozvaděč =02+R2T-Přední pravá poloosa</t>
  </si>
  <si>
    <t>Rozvaděč =03+R3T-Zadní levá poloosa</t>
  </si>
  <si>
    <t>DC Měnič, Vstupní napětí  415V, Počet fází 3, Výkon 150kW, Proud 420A,                          Vstup Frekvence 45-65Hz,  Napětí kotvy  1,35 x Vstup, Napětí pole  0,9 x Vstup, Digitální vstupy 6   Digitální výstupy 3, Analogový I / Ps  3, Analogové O / Ps  2, Šířka 495 mm, Výška 640 mm, Hloubka 301 mm</t>
  </si>
  <si>
    <t>Kompaktní EMC filtr pro průmyslové aplikace pohonů, Jmenovitý proud 600A, Jmen.výkon 315kW, Unikající proud 59,5mA, Váha 7,7kg, Šířka 211 mm, Výška 380 mm, Hloubka 93 mm</t>
  </si>
  <si>
    <t>Rozvaděč =04+R4T-Zadní pravá poloosa</t>
  </si>
  <si>
    <t>Rozvaděč =05+R5D-Zdroje napájení ,vstupy a výstupy zkušebny</t>
  </si>
  <si>
    <t>Rozvaděč =05+R5T-Zdroje napájení ,vstupy a výstupy zkušebny</t>
  </si>
  <si>
    <t>Rozvaděč =06+MS59-Ovládání rozvoru</t>
  </si>
  <si>
    <t>2.11</t>
  </si>
  <si>
    <t>Rozvaděč =07+MS51-Skříňka řídícího systému</t>
  </si>
  <si>
    <t>2.12</t>
  </si>
  <si>
    <t>Rozvaděč =61+MX61-Měření sil-Přední osa-Osobní část</t>
  </si>
  <si>
    <t>2.13</t>
  </si>
  <si>
    <t>Rozvaděč =71+MX71-Měření sil-Zadní osa-Osobní část</t>
  </si>
  <si>
    <t>2.14</t>
  </si>
  <si>
    <t>Rozvaděč =52+MX52-Vizualizace-Dálkové ovládání</t>
  </si>
  <si>
    <t>2.15</t>
  </si>
  <si>
    <t>Rozvaděč =54+MS54-Server-Napájení PC a sér.linek</t>
  </si>
  <si>
    <t>2.16</t>
  </si>
  <si>
    <t>Rozvaděč =56+MS56-Skříňka měření</t>
  </si>
  <si>
    <t>2.17</t>
  </si>
  <si>
    <t>Rozvaděč =81+MX81-Měření sil-Přední osa-Traktorová část</t>
  </si>
  <si>
    <t>Rozvaděč =91+MX91-Měření sil-Zadní osa-Traktorová část</t>
  </si>
  <si>
    <t>2.18</t>
  </si>
  <si>
    <t>Stavba-neobsazeno</t>
  </si>
  <si>
    <t>Fázování kabelů 400V</t>
  </si>
  <si>
    <t>Vyhotovení projektu nastavení řídícího systému</t>
  </si>
  <si>
    <t>Dokumentace zkušebny - jednopólové schéma , platná projektová dokumentace, místní provozní předpis, požární řád, kontaktní tabulky, bezpečnostní tabulky</t>
  </si>
  <si>
    <t>Tabulky označení zařízení zkušebny (rozváděč, rozvodna, napěťové soustavy, případně jiné označení zkušebny po stránce elektro)</t>
  </si>
  <si>
    <t>6.3</t>
  </si>
  <si>
    <t>6.9</t>
  </si>
  <si>
    <t>Úprava uzemnění v zkušebně a v prostoru pod zkušebnou</t>
  </si>
  <si>
    <t>Montáž a zapojení nových ovládacích kabelů a veškerého zařízení nutného k elinstalaci v prostoru zkušebny</t>
  </si>
  <si>
    <t xml:space="preserve">Montáž a zapojení nových silových stíněných kabelů typ ÖLFLEX® CHAIN 90 P/ 90 CP 1x120mm2 v rámci rozsahu díla uvnitř objektu zkušebny včetně ukončení kabelovými oky, kabely uložené pevně, všechno včetně označení, kabelové štítky </t>
  </si>
  <si>
    <t>Montáž nových zařízení do všech rozvaděčů dle rozsahu díla</t>
  </si>
  <si>
    <t>Montáž nových zařízení v prostoru rozvodny dle rozsahu díla</t>
  </si>
  <si>
    <t>4.1</t>
  </si>
  <si>
    <t>4.2</t>
  </si>
  <si>
    <t>4.3</t>
  </si>
  <si>
    <t>4.4</t>
  </si>
  <si>
    <t>Demontáž stávajících zařízení ve všech rozvaděčích dle rozsahu díla</t>
  </si>
  <si>
    <t>Demontáž stávajících zařízení v prostoru rozvodny dle rozsahu díla</t>
  </si>
  <si>
    <t xml:space="preserve">Demontáž stávajících silových kabelů typ CHBU 1x120mm2 v rámci rozsahu díla uvnitř objektu zkušebny  </t>
  </si>
  <si>
    <t>Demontáž stávajících ovládacích kabelů dle rozsahu díla v prostoru zkušebny</t>
  </si>
  <si>
    <t>Nastavení a parametrizace nového elektrozařízení dle rozsahu díla</t>
  </si>
  <si>
    <r>
      <t xml:space="preserve">Kabelová oka </t>
    </r>
    <r>
      <rPr>
        <sz val="9"/>
        <rFont val="Arial"/>
        <family val="2"/>
        <charset val="238"/>
      </rPr>
      <t>pro jemně laněný kabel 1x120mm2</t>
    </r>
  </si>
  <si>
    <t>Rozvaděč R19-AHF</t>
  </si>
  <si>
    <t xml:space="preserve">Aktivní harmonický filtr ve skříňovém provedení obsahuje </t>
  </si>
  <si>
    <t>Aktivní harmonický filtr</t>
  </si>
  <si>
    <t>Aktivní harmonickýumožňje práci minimálně v těchto režiměch</t>
  </si>
  <si>
    <t>- Filtrace všech harmonických včetně jalové složky 1 harmonické v reálném čase</t>
  </si>
  <si>
    <t>- Filtrace všech harmonických bez jalové složky 1 harmonické</t>
  </si>
  <si>
    <t>- Filtrace vybraných harmonických. Pro každou harmonickou lze nastavit stupeň filtrace 0 až 100%</t>
  </si>
  <si>
    <t>- symetrizace zátěže. Pro každý režim lze nastavit možnost symetrizace zátěže a stupeň symetrizace zátěže</t>
  </si>
  <si>
    <t>Jmenovité napětí: 3x 690V ±10%</t>
  </si>
  <si>
    <t>Jmenovitá frekvence: 50Hz</t>
  </si>
  <si>
    <t>Jmenovitý proud (Ir) L1, L2, L3:minimálně 420 A RMS</t>
  </si>
  <si>
    <t>Stupeň krytí: IP 21</t>
  </si>
  <si>
    <t>Chlazení: nucené, vzduchem (AF)</t>
  </si>
  <si>
    <t>Procesor: Ovládání a výpočet FFT v reálném čase</t>
  </si>
  <si>
    <t>Reakční čas: 1ms pro všechny harmonické, 1 cyklus pro vybrané harmonické</t>
  </si>
  <si>
    <t>Spínací frekvence: minmálně 8 kHz</t>
  </si>
  <si>
    <t>Rozsah Harmonických: 1..31 (50..1550Hz)</t>
  </si>
  <si>
    <t>Maximální rozměry (ŠxVxH): 1420x2000x1100 mm</t>
  </si>
  <si>
    <t>Maximální váha: 1250 kg</t>
  </si>
  <si>
    <t>Tepelné ztráty do okolí ≤ 3%</t>
  </si>
  <si>
    <t>Slyšitelný hluk: 70 dB typicky při jmenovitém výkonu</t>
  </si>
  <si>
    <t>Rozhraní pro obsluhu HMI: barevný dotykový display, minimálně 3,5"</t>
  </si>
  <si>
    <t>Jazyk rozhraní HMI: čeština</t>
  </si>
  <si>
    <t>Pojistky hlavního obvodu: NH 00 gL/gG 125A</t>
  </si>
  <si>
    <t>Pojistky pomocného obvodu: Ferraz FR10AM50V8 500V~ aM 10x38 8A I1=120kA</t>
  </si>
  <si>
    <t>Klimatické podmínky dle EN50178: Okolní teplota / Vlhkost / Tlak vzduchu</t>
  </si>
  <si>
    <t>Provoz: 5...40°C (Třída 3K3) / 5..85% (Třída 3K3) / 86..106kPa (Třída 3K3)</t>
  </si>
  <si>
    <t>Uložení: -25...55°C (Třída 1K4) / 5..95% (Třída 1K3) / 86..106kPa (Třída 1K4)</t>
  </si>
  <si>
    <t>Přeprava: -25...70°C (Třída 2K3) / 95% (Třída 2K3) / 70..106kPa (Třída 2K3)</t>
  </si>
  <si>
    <t>Stupeň znečištění (EN 50178) : 2</t>
  </si>
  <si>
    <t>Ovládání: místní a dákové po kominukaci</t>
  </si>
  <si>
    <t>Komunikační rozhraní: Ethernet/RS485, Modbus</t>
  </si>
  <si>
    <t>Montáž a umístění nového harmonického filtru, včetně úpravy napojení</t>
  </si>
  <si>
    <t xml:space="preserve">Montáž a zapojení nových silových stíněných kabelů typ CHBU 1x185mm2 v rámci rozsahu díla uvnitř objektu zkušebny včetně ukončení kabelovými oky, kabely uložené pevně, všechno včetně označení, kabelové štítky </t>
  </si>
  <si>
    <t>Montáž nových zařízení v rozvaděčích +R0D a +R0T pro připojení aktivního filtru</t>
  </si>
  <si>
    <t xml:space="preserve">Garanční měření prokazující
         dosažení průměrného účiníku 0,95 až 1,00 v intervalech 1 minuta
         dosažení zkreslení napětí na rozvaděči R19 THDu 1% a méně 
    </t>
  </si>
  <si>
    <t>Individuální zkoušky prokazující
         funkci aktivního filtru</t>
  </si>
  <si>
    <t>Komplexní dodavatelská dokumentace obsahující
         katalogové listy jednotlivých zařízení a komponentů
         návody pro instalaci jednotlivých zařízení a komponentů
         návody pro obsluhu jednotlivých zařízení a komponentů
         návody na údržbu jednotlivých zařízení a komponentů
         protokoly o kusových zkouškách jednotlivých zařízení a komponentů
         protokoly o ekologické likvidací demontovaných zařízení a komponentů
         prohlášení o shodě dodaných zařízení a komponentů</t>
  </si>
  <si>
    <t>Nastavení a oživení měničů</t>
  </si>
  <si>
    <t>Nastavení a oživení nového elektrozařízení dle rozsahu díla</t>
  </si>
  <si>
    <t>Rozvaděč =Rack 19"</t>
  </si>
  <si>
    <t>Montáž síťových prvků a serveru</t>
  </si>
  <si>
    <t>rozvaděč + práce s předrátováním</t>
  </si>
  <si>
    <t>materiál + práce s předrátováním</t>
  </si>
  <si>
    <t>integrace práce</t>
  </si>
  <si>
    <t>rozvaděč + práce se zapojením</t>
  </si>
  <si>
    <t>Rele úzké s ochranou</t>
  </si>
  <si>
    <t>oddělovací členy + signalizace DI</t>
  </si>
  <si>
    <t>oddělovací členy + signalizace DO</t>
  </si>
  <si>
    <t>Software + oživení</t>
  </si>
  <si>
    <t>SW vlastní RT řídící části monoválce</t>
  </si>
  <si>
    <t>oživení monoválce</t>
  </si>
  <si>
    <t>SW vlastní RT řídící části traktorka</t>
  </si>
  <si>
    <t>oživení traktorka</t>
  </si>
  <si>
    <t>SW pro PC server</t>
  </si>
  <si>
    <t>báze 100Mbps EtherCat s rekonfigurovatelným hradlovým polem, min. 8xpozice pro zásuvné moduly, napájení +24Vdc</t>
  </si>
  <si>
    <t xml:space="preserve">8DI HTL (+24Vdc) s LED signalizací, Sinking, 100us </t>
  </si>
  <si>
    <t>modul pro 2xIRC (stopa A, B a Z linkový budič), kvadraturní zpracování, časové rozlišení lepší než 1us, napájení IRC +5Vdc</t>
  </si>
  <si>
    <t>modul pro 2x hallův kvadraturní snímač (stopa A, B, HTL logika +24Vdc), kvadraturní zpracování, časové rozlišení lepší než 1us</t>
  </si>
  <si>
    <t>snímač rolna (Hall kvadrature), HTL logika, 15kHz výstup min, rozměrově kompatibilní se stávajícími</t>
  </si>
  <si>
    <t>tenzometrický modul s min.2-vstupy, rozlišení 24-bit Sigma-delta A/D  převodník s antialiasing filtr, 50kS/s/ch min, full bridge 350Ohm s interní excitací</t>
  </si>
  <si>
    <t>32xDI HTL (+24Vdc) , Sourcing, 10us či méně</t>
  </si>
  <si>
    <t>32xDO HTL (+24Vdc), Sourcing, 500us, 0.25A/kanál min</t>
  </si>
  <si>
    <t>8DO HTL (+24Vdc) s LED signalizací, Sourcing, 100us, 0.7A/kanál min</t>
  </si>
  <si>
    <t>univerzální modul s min.2-vstupy U/I, můstek, IEPE, rozlišení 24-bit Sigma-delta A/D  převodník s antialiasing filtr, 50kS/s/ch min</t>
  </si>
  <si>
    <t>4-kanálový modul AO +/-10V, 16-bit, 50kHz/ch min</t>
  </si>
  <si>
    <t>32x DI TTL , 10us či méně, svorkovnice a kabel</t>
  </si>
  <si>
    <t>32x DI HTL (+24Vdc) , Sourcing, 10us či méně</t>
  </si>
  <si>
    <t xml:space="preserve">industrial RT PC  s vícejádrovým CPU, minimální taktovací frekvence 2GHz s možností navýšení frekvence na 3GHz a výše, 4MB cache minimal, operační systém reálného času 64-bit, operační paměť větší než 6GB, úložný prostor minimálně 30GB typu SSD (OS, konfigurace, aplikační program, data předpisů zkoušek, měření aj.), 1+4 x rozhraní Gigabit Ethernet/EtherCat min, 2x USB3.0, 4x USB2.0
</t>
  </si>
  <si>
    <t>modul 4x AI +/-10V, rozlišení 24-bit Sigma-delta A/D  převodník s antialiasing filtr, 50kS/s/ch min</t>
  </si>
  <si>
    <t>modul 4x AI +/-60V, rozlišení 24-bit Sigma-delta A/D  převodník s antialiasing filtr, 50kS/s/ch min</t>
  </si>
  <si>
    <t xml:space="preserve">modul 4x vibrace/hluk IEPE  +/-5V, rozlišení 24-bit Sigma-delta A/D  převodník s antialiasing filtr, 50kS/s/ch min </t>
  </si>
  <si>
    <t>tenzometrický modul s min.4-vstupy, rozlišení 24-bit Sigma-delta A/D  převodník s antialiasing filtr, 50kS/s/ch min, full bridge 350Ohm s interní excitací</t>
  </si>
  <si>
    <t>modul pro IRC/frekvence, min 6-vstupů TTL, linkový budič, HTL), kvadraturní zpracování, časové rozlišení lepší než 1us, napájení IRC +5Vdc</t>
  </si>
  <si>
    <t>modul pro min 4-snímače Pt100 0až 400Ohm, 3resp.4-drátové zapojení, 16-bit, až 100kS/s/ch</t>
  </si>
  <si>
    <t>modul pro min 8-snímačů termočlánek s izotermální svorkovnicí s CJC, 16-bit, až 100kS/s/ch</t>
  </si>
  <si>
    <t>modul pro min 4-univerzální Ai vstupy (U,I, R, tenzo,…) , 24-bit, až 100kS/s/ch</t>
  </si>
  <si>
    <t>konektorové páry pro snímače</t>
  </si>
  <si>
    <t>modul pro min 8x AO +/-10V, 16-bit, až 50kS/s/ch</t>
  </si>
  <si>
    <t>modul min 4x DO bezpotenciálový kontakt, galvanicky oddělené, 5/24Vdc, časové rozlišení &lt;=1ms</t>
  </si>
  <si>
    <t>modul s min 2x rozhraním CAN-bus specifikace FD</t>
  </si>
  <si>
    <t>báze 1000Mbps Ethernet TSN s rekonfigurovatelným hradlovým polem a RT kontrolérem, min. 8xpozice pro zásuvné moduly, s vícejádrovým CPU, minimální taktovací frekvence 1.3GHz, 2GB DRAM, operační systém reálného času 64-bit, úložný prostor minimálně 8GB typu SSD, rozhraní USB2.0, USB3.0, RS+232, RS-485, napájení +24Vdc</t>
  </si>
  <si>
    <t>industrial ethernet switch unmanaged 8-port 10/100/1000 na DIN-lištu, napájení +24Vdc</t>
  </si>
  <si>
    <t>rack 19" ethernet switch managed 16-port 10/100/1000</t>
  </si>
  <si>
    <t>externí úložiště dat NAS v provedení do 19“ stojanu se 4čtyřmi diskovými pozicemi pro disky 3,5” s podporou RAID 5 osazený čtyřmi disky HDD o velikost 4 TB každý s podporou práce minimálně v RAID 5.</t>
  </si>
  <si>
    <t>rozbočovač video signálu pro monitor velín+před vozidlem</t>
  </si>
  <si>
    <t>monitor zkušebna  &gt;=32", zvýšená svítivost, rozlišení fullHD</t>
  </si>
  <si>
    <t>ovládací panel ve vozidle (12funkčních kláves, kurzor šipky 4x, ESC, Enter, tlačítko Total STOP)</t>
  </si>
  <si>
    <t xml:space="preserve">PC server RACK 19":  průmyslové PC do 19” stojanu o výšce 4U pro klasickou základní desku ATX plné velikosti
• Zdroj s výkonem 400 W nebo větší s podporou napájení grafické karty 8 pin
• Základní deska rozměru ATX se socketem LGA1151, pro paměti DDR4 4xDIMM, 2x sítové rozhraní Ethernet 1 Gb, minimálně 4x PCI slot  z toho alespoň 2x 16cti linkový
• Procesor pro socket LGA1151 s šesti nebo více fyzickými jádry a dvanácti virtualizovanými jádry, s frekvencí větší než 3,5GHz
• Grafická karta s aktivním chlazením, paměť minimálně 8GB GDDR5, minimálně se čtyřmi digitálními grafickými výstupy HDMI 2.0 nebo DisplayPort 1.4
• Minimálně 16 GB operační paměť 
• SSD disk minimálně o velikosti 480 GB s technologií MLC nebo lepší
• Pevný disk minimálně o velikosti 3 TB s minimálními otáčkami 7200 ot/min
• Operační systém s jádrem Windows NT 64 bitový s platnou podporou výrobce delší než 5 let
• Procesor v serverovém počítači by měl mít výkon vyšší dle 3DMark Physics Score (benchmarks.ul.com) vyšší než 18 000 bodů.
</t>
  </si>
  <si>
    <t>on-line UPS do 19" rack, 5kVA , 3kVA záloha po dobu 8min.</t>
  </si>
  <si>
    <t>modul pro IRC/frekvence, min 8-vstupů (TTL, linkový budič, HTL, push-pull, open kolektor), připínatelný pull-up odpor, kvadraturní zpracování, časové rozlišení lepší než 1us, napájení IRC +5Vdc</t>
  </si>
  <si>
    <t>Bourací práce</t>
  </si>
  <si>
    <t>Montáž a dodávky</t>
  </si>
  <si>
    <t xml:space="preserve">Dodávka a Montáže </t>
  </si>
  <si>
    <t>Demontáž dveřního křídla</t>
  </si>
  <si>
    <t>Demontáž umyvadla</t>
  </si>
  <si>
    <t>Demontáž oken</t>
  </si>
  <si>
    <t>Demontáž bezpečnostnáho zařízení TOTAP STOP</t>
  </si>
  <si>
    <t>Demontáž opláštění podhled (závěsy budou zachované)</t>
  </si>
  <si>
    <t>m2</t>
  </si>
  <si>
    <t>Demontáž sádrokartonové příčky tl. 120 mm</t>
  </si>
  <si>
    <t>Demontáž keramického obkladu</t>
  </si>
  <si>
    <t xml:space="preserve">Demontáž opláštění inštalační šachty </t>
  </si>
  <si>
    <t xml:space="preserve">Sádrokartonové příčky tl. 205 mm, opláštění 2 x 12,5  mm+ 2 x izolace zvuková izolace tl.75 mm, včetně nosné konstrukce, Požadavek na zvukovou izolací Rw= 50 dB </t>
  </si>
  <si>
    <t>Oplaštění instalační šachty , sadrokartonové desky 2x 12,5 mm (kolem umyvadla do vlhkého prostředí)</t>
  </si>
  <si>
    <t>Opláštění podhledu sadrokartonové desky 2 x 12,5 mm na stávající závěsy + 2 x zvuková izolace tl. 75 mm</t>
  </si>
  <si>
    <t>Dodávka a montáž umyvadla š. 500, včetně sifonu</t>
  </si>
  <si>
    <t>Montáž bezpečnostnáho zařízení TOTAP STOP</t>
  </si>
  <si>
    <t xml:space="preserve">Dodávka a montáž stropní kazetové klimatizace (vnitřní a vnější jednotka, včetně rovodu, přívodu NN a odvodu kondenzátu. </t>
  </si>
  <si>
    <t>Vrtání otvoru pro klimatizaci do zdi průměr 80 mm šířka 450 mm</t>
  </si>
  <si>
    <t>Protipožární bezpečností řešení - doklad o kontrole provozuschopnosti požárně bezpečnostního zařízení TOTAL STOP</t>
  </si>
  <si>
    <t>Okna do velínu viz výpis VO1,  Pevné okno se speciálním zasklením sklo Rw = 52 dB. Sklo je zasklené v hliníkovém rámu, který je po montáži nutné obložit. Certifikace Rw = 52 dB pouze na sklo. Hmotnost skla: 97,2 kg</t>
  </si>
  <si>
    <t>Okna do velínu viz výpis VO2,  Pevné okno se speciálním zasklením sklo Rw = 52dB. Sklo je zasklené v hliníkovém rámu, který je po montáži nutné obložit. Certifikace Rw = 52 dB pouze na sklo. Hmotnost skla: 77,76 kg.</t>
  </si>
  <si>
    <t xml:space="preserve">Vnirtní dveře VO3 stavební otvor 880/2010 mm, světlost dveří 800/1970 mm  Ocelové dveře hladké, 1 křídlé, S 720, padací lišta UNI-PROOF 2 x na křídlo, kování Abloy klika-klika "L", rozetové, nerezové, zámek Abloy N 1050, vložka FAB, závěsy Simonswerk, práh, Zvukový útlum 43,4 dB, </t>
  </si>
  <si>
    <t>SM-EtherCat</t>
  </si>
  <si>
    <t>Zálohované napájení 24VDC + 2x Baterie 12VDC/50Ah</t>
  </si>
  <si>
    <t>měřící zařízení kvality sítě s poruchovým zapisovačem veličin U, I, f a THD s přenosem zaznamenaných dat přes FTP kabel na server zkušebny</t>
  </si>
  <si>
    <t>monitor velín 32", rozlišení fullHD</t>
  </si>
  <si>
    <t>držák 3x monitor 32"Ergotron HX Wall Mount Monitor Arm</t>
  </si>
  <si>
    <t xml:space="preserve">Kombinovaný emisní přístroj benzin-diesel-ND a LPG následujících parametrů:
Metoda měření: infračervená spektrometrie/elektrochemicky/opacimetr
CO:  0-15% s rozlišením 0.001%
CO2: 0-20% s rozlišením 0.01%
HC: 0-9999ppm min s rozlišením 0.1
O2: 0-25% s rozlišením 0.01%
NOx: 0-5000ppm min s rozlišením 1
Lambda: výpočet z CO,CO2 a HC v rozsahu 0.5-9.99 s rozlišením 0.01
Opacimetr: kouřivost 0-100% / koeficient absorbce 0-9.99
Podpora měření otáček motoru pro motory benzin-diesel a snímání teploty oleje.
Připojitelnost a komunikace s PC přes LAN resp. RS-232, USB (vyčítání dat měřícím systémem válcových zkušeben) – součástí dodávky popis komunikačního rozhraní.
Součástí dodávky: Odběrná sonda s kabelem 5m min, univerzální snímač otáček motoru s vyhodnocením a kabelem 5m min, snímač Teplota oleje s převodníkem (kabel 5m min).
</t>
  </si>
  <si>
    <t>Ochrana proti přepětí</t>
  </si>
  <si>
    <t>Soubor přepěťových ochran pro NN a slaboproudou část</t>
  </si>
  <si>
    <t>Technický dozor objednatele</t>
  </si>
  <si>
    <r>
      <t>NN stíněný kabel z rozvaděče +R0D do rozvaděče +R1D, 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</si>
  <si>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+R0D do rozvaděče +R2D, 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</si>
  <si>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+R0D do rozvaděče +R4T,                                                   1x120mm2</t>
    </r>
    <r>
      <rPr>
        <sz val="9"/>
        <rFont val="Arial"/>
        <family val="2"/>
        <charset val="238"/>
      </rPr>
      <t>, (1 žílový kabel)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</si>
  <si>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+R1D do rozvaděče dynamometru LP,                                                   1x120mm2</t>
    </r>
    <r>
      <rPr>
        <sz val="9"/>
        <rFont val="Arial"/>
        <family val="2"/>
        <charset val="238"/>
      </rPr>
      <t>, (1 žílový kabel)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</si>
  <si>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+R2D do rozvaděče dynamometru PP,                                                  1x120mm2</t>
    </r>
    <r>
      <rPr>
        <sz val="9"/>
        <rFont val="Arial"/>
        <family val="2"/>
        <charset val="238"/>
      </rPr>
      <t>, (1 žílový kabel)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</si>
  <si>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+R3D do rozvaděče dynamometru LZ,                                                   typ ÖLFLEX® CHAIN 90 P/ 90 CP 1x120mm2</t>
    </r>
    <r>
      <rPr>
        <sz val="9"/>
        <rFont val="Arial"/>
        <family val="2"/>
        <charset val="238"/>
      </rPr>
      <t>, (1 žílový kabel)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</si>
  <si>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+R4D do rozvaděče dynamometru PZ,                                                  1x120mm2</t>
    </r>
    <r>
      <rPr>
        <sz val="9"/>
        <rFont val="Arial"/>
        <family val="2"/>
        <charset val="238"/>
      </rPr>
      <t>, (1 žílový kabel)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</si>
  <si>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+R0D do rozvaděče +R3D, 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</si>
  <si>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+R0D do rozvaděče +R4D, 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</si>
  <si>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+R0D do rozvaděče +R1T,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</si>
  <si>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+R0D do rozvaděče +R2T, 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</si>
  <si>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t>NN kabel z rozvaděče +R0D a +R0T do rozvaděče R-AHF typ 1x240mm2 (1 žilový)</t>
  </si>
  <si>
    <t>2.19</t>
  </si>
  <si>
    <t>2.20</t>
  </si>
  <si>
    <t>2.21</t>
  </si>
  <si>
    <t>2.22</t>
  </si>
  <si>
    <t>evidované investice</t>
  </si>
  <si>
    <t>Celkem evidované investice</t>
  </si>
  <si>
    <t>neinvestice</t>
  </si>
  <si>
    <t>Investice evidované</t>
  </si>
  <si>
    <t>Neinvestice</t>
  </si>
  <si>
    <r>
      <t>NN stíněný kabel z rozvaděče +R2T do rozvaděče dynamometru PP, 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</si>
  <si>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+R3T do rozvaděče dynamometru LZ,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</si>
  <si>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+R4T do rozvaděče dynamometru PZ, 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</si>
  <si>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r>
      <t>NN stíněný kabel z rozvaděče +R1T do rozvaděče dynamometru LP,                                                   1x120mm2</t>
    </r>
    <r>
      <rPr>
        <sz val="9"/>
        <rFont val="Arial"/>
        <family val="2"/>
        <charset val="238"/>
      </rPr>
      <t>, (1 žílový kabel)                                                                                                                                                         Klasifikace
ETIM 5.0 Class-ID: EC000057
ETIM 5.0 Class-Description:
nízkonapěťový silový kabel
Kód značení žil
Černá
Konstrukce vodiče
Z velmi jemných drátů
dle VDE 0295 tř. 6/IEC 60228 tř. 6
Minimální poloměr ohybu
Pohyblivé použití: 7,5x vnější průměr
Pevné uložení: 3x vnější průměr
Jmenovité napětí
IEC: U0
/U 600/1000 V
UL &amp; CSA: 600 V
Zkušební napětí
4000 V
Střídavé ohybové cykly
10 milionů cyklů
Teplotní rozsah
Pohyblivé použití: -35 °C až +80 °C
Pevné uložení: -50 °C až +80 °C</t>
    </r>
  </si>
  <si>
    <t xml:space="preserve">Demontáže </t>
  </si>
  <si>
    <t>Soubor</t>
  </si>
  <si>
    <t>neoceňovat</t>
  </si>
  <si>
    <t>Celkem neivestice</t>
  </si>
  <si>
    <t>TECHNOLOGIE VÁLCOVÝCH DYNAMOMETRŮ VOZIDLOVÉ ZKUŠEBNY KRYCÍ LIST SOUPISU MATERIÁLU A PRACÍ</t>
  </si>
  <si>
    <t>PS01-TECHNOLOGIE VÁLCOVÝCH DYNAMOMETRŮ VOZIDLOVÉ ZKUŠEBNY-SOUPIS MATERIÁLU A PRACÍ</t>
  </si>
  <si>
    <t>PS02-FILTRACE HARMONICKÉHO ZKRESLENÍ NAPÁJECÍ SÍTĚ-SOUPIS MATERIÁLU A PRACÍ</t>
  </si>
  <si>
    <t>PS03-ODHLUČNĚNÍ VELÍNU PRO OBSLUHU ZKUŠEBNY-SOUPIS MATERIÁLU A PRACÍ</t>
  </si>
  <si>
    <r>
      <t xml:space="preserve">ČEZ Energetické služby, s.r.o.
Výstavní 1144/103, Vítkovice, 703 00 Ostrava
</t>
    </r>
    <r>
      <rPr>
        <sz val="9"/>
        <rFont val="Arial"/>
        <family val="2"/>
        <charset val="238"/>
      </rPr>
      <t xml:space="preserve">
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archivní číslo</t>
    </r>
    <r>
      <rPr>
        <b/>
        <sz val="9"/>
        <rFont val="Arial"/>
        <family val="2"/>
        <charset val="238"/>
      </rPr>
      <t xml:space="preserve">: 50 8695 01.S2
</t>
    </r>
    <r>
      <rPr>
        <sz val="9"/>
        <rFont val="Arial"/>
        <family val="2"/>
        <charset val="238"/>
      </rPr>
      <t>autor</t>
    </r>
    <r>
      <rPr>
        <b/>
        <sz val="9"/>
        <rFont val="Arial"/>
        <family val="2"/>
        <charset val="238"/>
      </rPr>
      <t xml:space="preserve">: kolektiv autorů
</t>
    </r>
    <r>
      <rPr>
        <sz val="9"/>
        <rFont val="Arial"/>
        <family val="2"/>
        <charset val="238"/>
      </rPr>
      <t>datum zpracování</t>
    </r>
    <r>
      <rPr>
        <b/>
        <sz val="9"/>
        <rFont val="Arial"/>
        <family val="2"/>
        <charset val="238"/>
      </rPr>
      <t xml:space="preserve">: 05/2019
</t>
    </r>
    <r>
      <rPr>
        <sz val="9"/>
        <rFont val="Arial"/>
        <family val="2"/>
        <charset val="238"/>
      </rPr>
      <t>revize:</t>
    </r>
    <r>
      <rPr>
        <b/>
        <sz val="9"/>
        <rFont val="Arial"/>
        <family val="2"/>
        <charset val="238"/>
      </rPr>
      <t xml:space="preserve"> 0</t>
    </r>
  </si>
  <si>
    <t>ČEZ Energetické služby, s.r.o.
Výstavní 1144/103, Vítkovice, 703 00 Ostrava
archivní číslo: 50 8695 01.S2
autor: kolektiv autorů
datum zpracování: 05/2019
revize: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</si>
</sst>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3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8"/>
      <name val="Arial"/>
      <family val="2"/>
      <charset val="238"/>
    </font>
    <font>
      <sz val="10"/>
      <name val="Helv"/>
    </font>
    <font>
      <sz val="9"/>
      <name val="Arial"/>
      <family val="2"/>
    </font>
    <font>
      <b/>
      <sz val="9"/>
      <name val="Arial"/>
      <family val="2"/>
      <charset val="238"/>
    </font>
    <font>
      <sz val="12"/>
      <name val="Arial Black"/>
      <family val="2"/>
      <charset val="238"/>
    </font>
    <font>
      <sz val="10"/>
      <name val="Arial"/>
      <family val="2"/>
    </font>
    <font>
      <sz val="9"/>
      <name val="Arial Black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3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theme="0"/>
      <name val="Arial"/>
      <family val="2"/>
    </font>
    <font>
      <sz val="10"/>
      <name val="Arial CE"/>
      <charset val="238"/>
    </font>
    <font>
      <sz val="10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sz val="9"/>
      <color rgb="FFC00000"/>
      <name val="Arial"/>
      <family val="2"/>
    </font>
    <font>
      <b/>
      <sz val="9"/>
      <color rgb="FFC00000"/>
      <name val="Arial"/>
      <family val="2"/>
    </font>
    <font>
      <sz val="10"/>
      <color rgb="FFC00000"/>
      <name val="Arial"/>
      <family val="2"/>
    </font>
    <font>
      <sz val="11"/>
      <color rgb="FF9C0006"/>
      <name val="Calibri"/>
      <family val="2"/>
      <charset val="238"/>
      <scheme val="minor"/>
    </font>
    <font>
      <sz val="9"/>
      <color rgb="FF9C0006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1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9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7" fillId="0" borderId="0"/>
    <xf numFmtId="0" fontId="6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5" borderId="0" applyNumberFormat="0" applyBorder="0" applyAlignment="0" applyProtection="0"/>
    <xf numFmtId="0" fontId="2" fillId="0" borderId="0"/>
  </cellStyleXfs>
  <cellXfs count="516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164" fontId="3" fillId="0" borderId="27" xfId="0" applyNumberFormat="1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 wrapText="1"/>
    </xf>
    <xf numFmtId="49" fontId="11" fillId="2" borderId="29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6" fillId="2" borderId="30" xfId="19" applyFont="1" applyFill="1" applyBorder="1" applyAlignment="1" applyProtection="1">
      <alignment horizontal="center" vertical="top" wrapText="1"/>
    </xf>
    <xf numFmtId="0" fontId="10" fillId="0" borderId="4" xfId="0" applyNumberFormat="1" applyFont="1" applyFill="1" applyBorder="1" applyAlignment="1">
      <alignment vertical="center" wrapText="1"/>
    </xf>
    <xf numFmtId="0" fontId="5" fillId="0" borderId="1" xfId="15" applyFont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12" fillId="0" borderId="0" xfId="15" applyFont="1" applyFill="1" applyBorder="1" applyAlignment="1">
      <alignment vertical="center" wrapText="1"/>
    </xf>
    <xf numFmtId="0" fontId="12" fillId="0" borderId="16" xfId="15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165" fontId="2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9" fontId="2" fillId="0" borderId="22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Alignment="1">
      <alignment vertical="center"/>
    </xf>
    <xf numFmtId="165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0" fillId="0" borderId="0" xfId="0" applyNumberFormat="1"/>
    <xf numFmtId="0" fontId="26" fillId="0" borderId="0" xfId="0" applyFont="1"/>
    <xf numFmtId="0" fontId="26" fillId="0" borderId="0" xfId="0" applyFont="1" applyAlignment="1">
      <alignment horizontal="right" vertical="center" indent="1"/>
    </xf>
    <xf numFmtId="4" fontId="26" fillId="0" borderId="0" xfId="0" applyNumberFormat="1" applyFont="1"/>
    <xf numFmtId="165" fontId="21" fillId="0" borderId="0" xfId="0" applyNumberFormat="1" applyFont="1"/>
    <xf numFmtId="165" fontId="0" fillId="0" borderId="0" xfId="0" applyNumberFormat="1"/>
    <xf numFmtId="0" fontId="0" fillId="0" borderId="0" xfId="0" applyAlignment="1">
      <alignment horizontal="right" vertical="center" indent="1"/>
    </xf>
    <xf numFmtId="4" fontId="0" fillId="0" borderId="0" xfId="0" applyNumberFormat="1"/>
    <xf numFmtId="4" fontId="2" fillId="0" borderId="5" xfId="0" applyNumberFormat="1" applyFont="1" applyFill="1" applyBorder="1" applyAlignment="1">
      <alignment horizontal="right" vertical="center" indent="1"/>
    </xf>
    <xf numFmtId="4" fontId="0" fillId="0" borderId="5" xfId="0" applyNumberFormat="1" applyFill="1" applyBorder="1" applyAlignment="1">
      <alignment horizontal="right" vertical="center" indent="1"/>
    </xf>
    <xf numFmtId="4" fontId="3" fillId="0" borderId="5" xfId="0" applyNumberFormat="1" applyFont="1" applyBorder="1" applyAlignment="1">
      <alignment horizontal="right" vertical="center" wrapText="1" indent="1"/>
    </xf>
    <xf numFmtId="40" fontId="16" fillId="2" borderId="30" xfId="19" applyNumberFormat="1" applyFont="1" applyFill="1" applyBorder="1" applyAlignment="1" applyProtection="1">
      <alignment horizontal="right" wrapText="1" indent="1"/>
    </xf>
    <xf numFmtId="49" fontId="10" fillId="0" borderId="24" xfId="0" applyNumberFormat="1" applyFont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0" fontId="2" fillId="0" borderId="11" xfId="15" applyFont="1" applyBorder="1" applyAlignment="1">
      <alignment horizont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13" xfId="0" applyFont="1" applyBorder="1" applyAlignment="1">
      <alignment vertical="center" wrapText="1"/>
    </xf>
    <xf numFmtId="0" fontId="0" fillId="0" borderId="0" xfId="0"/>
    <xf numFmtId="0" fontId="19" fillId="2" borderId="28" xfId="19" applyFont="1" applyFill="1" applyBorder="1" applyAlignment="1" applyProtection="1">
      <alignment vertical="center" wrapText="1"/>
    </xf>
    <xf numFmtId="49" fontId="20" fillId="0" borderId="37" xfId="0" applyNumberFormat="1" applyFont="1" applyFill="1" applyBorder="1" applyAlignment="1">
      <alignment horizontal="center" vertical="center"/>
    </xf>
    <xf numFmtId="49" fontId="20" fillId="0" borderId="37" xfId="0" applyNumberFormat="1" applyFont="1" applyFill="1" applyBorder="1" applyAlignment="1">
      <alignment horizontal="left" vertical="center"/>
    </xf>
    <xf numFmtId="0" fontId="20" fillId="3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5" fillId="0" borderId="1" xfId="15" applyFont="1" applyFill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49" fontId="20" fillId="0" borderId="41" xfId="0" applyNumberFormat="1" applyFont="1" applyFill="1" applyBorder="1" applyAlignment="1">
      <alignment horizontal="center" vertical="center"/>
    </xf>
    <xf numFmtId="49" fontId="20" fillId="0" borderId="40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49" fontId="10" fillId="0" borderId="2" xfId="0" applyNumberFormat="1" applyFont="1" applyBorder="1" applyAlignment="1">
      <alignment vertical="center" wrapText="1"/>
    </xf>
    <xf numFmtId="49" fontId="10" fillId="0" borderId="24" xfId="0" applyNumberFormat="1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vertical="center" wrapText="1"/>
    </xf>
    <xf numFmtId="164" fontId="10" fillId="0" borderId="19" xfId="0" applyNumberFormat="1" applyFont="1" applyBorder="1" applyAlignment="1">
      <alignment vertical="center" wrapText="1"/>
    </xf>
    <xf numFmtId="164" fontId="10" fillId="0" borderId="26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10" fillId="0" borderId="3" xfId="0" applyNumberFormat="1" applyFont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4" fontId="10" fillId="0" borderId="18" xfId="0" applyNumberFormat="1" applyFont="1" applyBorder="1" applyAlignment="1">
      <alignment vertical="center" wrapText="1"/>
    </xf>
    <xf numFmtId="164" fontId="10" fillId="0" borderId="4" xfId="0" applyNumberFormat="1" applyFont="1" applyBorder="1" applyAlignment="1">
      <alignment vertical="center" wrapText="1"/>
    </xf>
    <xf numFmtId="164" fontId="10" fillId="0" borderId="27" xfId="0" applyNumberFormat="1" applyFont="1" applyBorder="1" applyAlignment="1">
      <alignment vertical="center" wrapText="1"/>
    </xf>
    <xf numFmtId="4" fontId="10" fillId="0" borderId="27" xfId="0" applyNumberFormat="1" applyFont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vertical="center" wrapText="1"/>
    </xf>
    <xf numFmtId="4" fontId="10" fillId="0" borderId="4" xfId="0" applyNumberFormat="1" applyFont="1" applyFill="1" applyBorder="1" applyAlignment="1">
      <alignment horizontal="right" vertical="center" wrapText="1" indent="1"/>
    </xf>
    <xf numFmtId="164" fontId="10" fillId="0" borderId="4" xfId="0" applyNumberFormat="1" applyFont="1" applyBorder="1" applyAlignment="1">
      <alignment horizontal="right" vertical="center" wrapText="1" indent="1"/>
    </xf>
    <xf numFmtId="4" fontId="10" fillId="0" borderId="32" xfId="0" applyNumberFormat="1" applyFont="1" applyFill="1" applyBorder="1" applyAlignment="1">
      <alignment horizontal="right" vertical="center" wrapText="1" indent="1"/>
    </xf>
    <xf numFmtId="4" fontId="10" fillId="0" borderId="6" xfId="0" applyNumberFormat="1" applyFont="1" applyBorder="1" applyAlignment="1">
      <alignment horizontal="right" vertical="center" wrapText="1" indent="1"/>
    </xf>
    <xf numFmtId="4" fontId="10" fillId="0" borderId="6" xfId="0" applyNumberFormat="1" applyFont="1" applyFill="1" applyBorder="1" applyAlignment="1">
      <alignment horizontal="right" vertical="center" wrapText="1" indent="1"/>
    </xf>
    <xf numFmtId="4" fontId="10" fillId="0" borderId="15" xfId="0" applyNumberFormat="1" applyFont="1" applyBorder="1" applyAlignment="1">
      <alignment horizontal="right" vertical="center" wrapText="1" indent="1"/>
    </xf>
    <xf numFmtId="4" fontId="10" fillId="0" borderId="4" xfId="0" applyNumberFormat="1" applyFont="1" applyBorder="1" applyAlignment="1">
      <alignment horizontal="right" vertical="center" wrapText="1" indent="1"/>
    </xf>
    <xf numFmtId="0" fontId="10" fillId="2" borderId="28" xfId="0" applyFont="1" applyFill="1" applyBorder="1" applyAlignment="1">
      <alignment vertical="center" wrapText="1"/>
    </xf>
    <xf numFmtId="164" fontId="10" fillId="2" borderId="30" xfId="0" applyNumberFormat="1" applyFont="1" applyFill="1" applyBorder="1" applyAlignment="1">
      <alignment horizontal="right" vertical="center" wrapText="1" indent="1"/>
    </xf>
    <xf numFmtId="164" fontId="10" fillId="2" borderId="12" xfId="0" applyNumberFormat="1" applyFont="1" applyFill="1" applyBorder="1" applyAlignment="1">
      <alignment horizontal="right" vertical="center" wrapText="1" indent="1"/>
    </xf>
    <xf numFmtId="0" fontId="10" fillId="0" borderId="19" xfId="0" applyFont="1" applyFill="1" applyBorder="1" applyAlignment="1">
      <alignment wrapText="1"/>
    </xf>
    <xf numFmtId="0" fontId="10" fillId="0" borderId="19" xfId="0" applyFont="1" applyFill="1" applyBorder="1" applyAlignment="1">
      <alignment vertical="center" wrapText="1"/>
    </xf>
    <xf numFmtId="4" fontId="10" fillId="0" borderId="19" xfId="0" applyNumberFormat="1" applyFont="1" applyBorder="1" applyAlignment="1">
      <alignment horizontal="right" vertical="center" wrapText="1" indent="1"/>
    </xf>
    <xf numFmtId="4" fontId="10" fillId="0" borderId="19" xfId="0" applyNumberFormat="1" applyFont="1" applyFill="1" applyBorder="1" applyAlignment="1">
      <alignment horizontal="right" vertical="center" wrapText="1" indent="1"/>
    </xf>
    <xf numFmtId="4" fontId="10" fillId="0" borderId="31" xfId="0" applyNumberFormat="1" applyFont="1" applyBorder="1" applyAlignment="1">
      <alignment horizontal="right" vertical="center" wrapText="1" indent="1"/>
    </xf>
    <xf numFmtId="49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vertical="center" wrapText="1"/>
    </xf>
    <xf numFmtId="164" fontId="10" fillId="0" borderId="0" xfId="0" applyNumberFormat="1" applyFont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wrapText="1"/>
    </xf>
    <xf numFmtId="0" fontId="10" fillId="3" borderId="4" xfId="0" applyFont="1" applyFill="1" applyBorder="1" applyAlignment="1">
      <alignment vertical="center" wrapText="1"/>
    </xf>
    <xf numFmtId="4" fontId="10" fillId="3" borderId="4" xfId="0" applyNumberFormat="1" applyFont="1" applyFill="1" applyBorder="1" applyAlignment="1">
      <alignment horizontal="right" vertical="center" wrapText="1" indent="1"/>
    </xf>
    <xf numFmtId="4" fontId="10" fillId="0" borderId="28" xfId="0" applyNumberFormat="1" applyFont="1" applyBorder="1" applyAlignment="1">
      <alignment horizontal="right" vertical="center" wrapText="1" indent="1"/>
    </xf>
    <xf numFmtId="4" fontId="10" fillId="3" borderId="32" xfId="0" applyNumberFormat="1" applyFont="1" applyFill="1" applyBorder="1" applyAlignment="1">
      <alignment horizontal="right" vertical="center" wrapText="1" indent="1"/>
    </xf>
    <xf numFmtId="4" fontId="10" fillId="0" borderId="42" xfId="0" applyNumberFormat="1" applyFont="1" applyBorder="1" applyAlignment="1">
      <alignment horizontal="right" vertical="center" wrapText="1" indent="1"/>
    </xf>
    <xf numFmtId="0" fontId="10" fillId="0" borderId="17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" fontId="10" fillId="0" borderId="35" xfId="0" applyNumberFormat="1" applyFont="1" applyFill="1" applyBorder="1" applyAlignment="1">
      <alignment horizontal="right" vertical="center" wrapText="1" indent="1"/>
    </xf>
    <xf numFmtId="4" fontId="10" fillId="0" borderId="5" xfId="0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right" vertical="center" wrapText="1" indent="1"/>
    </xf>
    <xf numFmtId="0" fontId="10" fillId="0" borderId="17" xfId="0" applyFont="1" applyFill="1" applyBorder="1" applyAlignment="1">
      <alignment vertical="center" wrapText="1"/>
    </xf>
    <xf numFmtId="4" fontId="10" fillId="0" borderId="17" xfId="0" applyNumberFormat="1" applyFont="1" applyBorder="1" applyAlignment="1">
      <alignment horizontal="right" vertical="center" wrapText="1" indent="1"/>
    </xf>
    <xf numFmtId="4" fontId="10" fillId="0" borderId="17" xfId="0" applyNumberFormat="1" applyFont="1" applyFill="1" applyBorder="1" applyAlignment="1">
      <alignment horizontal="right" vertical="center" wrapText="1" indent="1"/>
    </xf>
    <xf numFmtId="4" fontId="10" fillId="0" borderId="35" xfId="0" applyNumberFormat="1" applyFont="1" applyBorder="1" applyAlignment="1">
      <alignment horizontal="right" vertical="center" wrapText="1" indent="1"/>
    </xf>
    <xf numFmtId="0" fontId="10" fillId="3" borderId="4" xfId="0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right" vertical="center" wrapText="1" indent="1"/>
    </xf>
    <xf numFmtId="0" fontId="0" fillId="3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left" vertical="center" wrapText="1"/>
    </xf>
    <xf numFmtId="4" fontId="11" fillId="0" borderId="8" xfId="0" applyNumberFormat="1" applyFont="1" applyFill="1" applyBorder="1" applyAlignment="1">
      <alignment horizontal="right" vertical="center"/>
    </xf>
    <xf numFmtId="164" fontId="11" fillId="0" borderId="8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49" fontId="3" fillId="4" borderId="7" xfId="15" applyNumberFormat="1" applyFont="1" applyFill="1" applyBorder="1" applyAlignment="1">
      <alignment horizontal="center" vertical="center" wrapText="1"/>
    </xf>
    <xf numFmtId="49" fontId="3" fillId="4" borderId="8" xfId="15" applyNumberFormat="1" applyFont="1" applyFill="1" applyBorder="1" applyAlignment="1">
      <alignment horizontal="center" vertical="center" wrapText="1"/>
    </xf>
    <xf numFmtId="49" fontId="3" fillId="4" borderId="8" xfId="15" applyNumberFormat="1" applyFont="1" applyFill="1" applyBorder="1" applyAlignment="1">
      <alignment horizontal="right" vertical="center" wrapText="1" indent="1"/>
    </xf>
    <xf numFmtId="49" fontId="3" fillId="4" borderId="9" xfId="15" applyNumberFormat="1" applyFont="1" applyFill="1" applyBorder="1" applyAlignment="1">
      <alignment horizontal="right" vertical="center" wrapText="1" indent="1"/>
    </xf>
    <xf numFmtId="49" fontId="31" fillId="0" borderId="7" xfId="20" applyNumberFormat="1" applyFont="1" applyFill="1" applyBorder="1" applyAlignment="1">
      <alignment horizontal="center" vertical="center"/>
    </xf>
    <xf numFmtId="49" fontId="31" fillId="0" borderId="8" xfId="20" applyNumberFormat="1" applyFont="1" applyFill="1" applyBorder="1" applyAlignment="1">
      <alignment horizontal="center" vertical="center"/>
    </xf>
    <xf numFmtId="0" fontId="32" fillId="0" borderId="8" xfId="20" applyFont="1" applyFill="1" applyBorder="1" applyAlignment="1">
      <alignment vertical="center" wrapText="1"/>
    </xf>
    <xf numFmtId="0" fontId="32" fillId="0" borderId="8" xfId="20" applyFont="1" applyFill="1" applyBorder="1" applyAlignment="1">
      <alignment vertical="center"/>
    </xf>
    <xf numFmtId="4" fontId="32" fillId="0" borderId="8" xfId="20" applyNumberFormat="1" applyFont="1" applyFill="1" applyBorder="1" applyAlignment="1">
      <alignment horizontal="right" vertical="center" indent="1"/>
    </xf>
    <xf numFmtId="0" fontId="32" fillId="0" borderId="8" xfId="20" applyFont="1" applyFill="1" applyBorder="1" applyAlignment="1">
      <alignment horizontal="right" vertical="center" indent="1"/>
    </xf>
    <xf numFmtId="4" fontId="32" fillId="0" borderId="9" xfId="20" applyNumberFormat="1" applyFont="1" applyFill="1" applyBorder="1" applyAlignment="1">
      <alignment horizontal="right" vertical="center" indent="1"/>
    </xf>
    <xf numFmtId="49" fontId="33" fillId="0" borderId="7" xfId="0" applyNumberFormat="1" applyFont="1" applyBorder="1" applyAlignment="1">
      <alignment horizontal="center" vertical="center" wrapText="1"/>
    </xf>
    <xf numFmtId="0" fontId="33" fillId="0" borderId="8" xfId="0" applyFont="1" applyBorder="1" applyAlignment="1">
      <alignment vertical="center" wrapText="1"/>
    </xf>
    <xf numFmtId="0" fontId="34" fillId="0" borderId="8" xfId="0" applyFont="1" applyBorder="1" applyAlignment="1">
      <alignment vertical="center"/>
    </xf>
    <xf numFmtId="0" fontId="33" fillId="0" borderId="8" xfId="0" applyFont="1" applyBorder="1" applyAlignment="1">
      <alignment horizontal="center" vertical="center" wrapText="1"/>
    </xf>
    <xf numFmtId="4" fontId="33" fillId="0" borderId="8" xfId="0" applyNumberFormat="1" applyFont="1" applyFill="1" applyBorder="1" applyAlignment="1">
      <alignment horizontal="right" vertical="center" wrapText="1" indent="1"/>
    </xf>
    <xf numFmtId="164" fontId="33" fillId="0" borderId="8" xfId="0" applyNumberFormat="1" applyFont="1" applyBorder="1" applyAlignment="1">
      <alignment horizontal="right" vertical="center" wrapText="1" indent="1"/>
    </xf>
    <xf numFmtId="4" fontId="34" fillId="0" borderId="9" xfId="0" applyNumberFormat="1" applyFont="1" applyBorder="1" applyAlignment="1">
      <alignment horizontal="right" vertical="center" wrapText="1" indent="1"/>
    </xf>
    <xf numFmtId="4" fontId="33" fillId="0" borderId="8" xfId="0" applyNumberFormat="1" applyFont="1" applyFill="1" applyBorder="1" applyAlignment="1">
      <alignment vertical="center" wrapText="1"/>
    </xf>
    <xf numFmtId="0" fontId="31" fillId="0" borderId="0" xfId="0" applyFont="1" applyFill="1" applyAlignment="1">
      <alignment vertical="center"/>
    </xf>
    <xf numFmtId="0" fontId="35" fillId="0" borderId="0" xfId="0" applyFont="1" applyAlignment="1">
      <alignment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right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20" fillId="0" borderId="33" xfId="0" applyNumberFormat="1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vertical="center" wrapText="1"/>
    </xf>
    <xf numFmtId="0" fontId="20" fillId="0" borderId="34" xfId="0" applyFont="1" applyFill="1" applyBorder="1" applyAlignment="1">
      <alignment horizontal="center" vertical="center" wrapText="1"/>
    </xf>
    <xf numFmtId="4" fontId="20" fillId="0" borderId="9" xfId="0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4" fontId="23" fillId="0" borderId="5" xfId="0" applyNumberFormat="1" applyFont="1" applyFill="1" applyBorder="1" applyAlignment="1">
      <alignment horizontal="right" vertical="center" indent="1"/>
    </xf>
    <xf numFmtId="165" fontId="0" fillId="0" borderId="0" xfId="0" applyNumberFormat="1" applyFill="1" applyAlignment="1">
      <alignment vertical="center"/>
    </xf>
    <xf numFmtId="49" fontId="20" fillId="0" borderId="3" xfId="0" applyNumberFormat="1" applyFont="1" applyFill="1" applyBorder="1" applyAlignment="1">
      <alignment vertical="center"/>
    </xf>
    <xf numFmtId="0" fontId="20" fillId="0" borderId="4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/>
    </xf>
    <xf numFmtId="4" fontId="24" fillId="0" borderId="5" xfId="0" applyNumberFormat="1" applyFont="1" applyFill="1" applyBorder="1" applyAlignment="1">
      <alignment horizontal="right" vertical="center" indent="1"/>
    </xf>
    <xf numFmtId="3" fontId="22" fillId="0" borderId="0" xfId="0" applyNumberFormat="1" applyFont="1" applyFill="1" applyBorder="1" applyAlignment="1">
      <alignment vertical="center"/>
    </xf>
    <xf numFmtId="0" fontId="25" fillId="0" borderId="4" xfId="0" applyFont="1" applyFill="1" applyBorder="1" applyAlignment="1">
      <alignment vertical="center" wrapText="1"/>
    </xf>
    <xf numFmtId="10" fontId="0" fillId="0" borderId="4" xfId="0" applyNumberFormat="1" applyFill="1" applyBorder="1" applyAlignment="1">
      <alignment horizontal="center" vertical="center"/>
    </xf>
    <xf numFmtId="0" fontId="2" fillId="0" borderId="0" xfId="0" applyFont="1" applyFill="1" applyAlignment="1">
      <alignment horizontal="justify"/>
    </xf>
    <xf numFmtId="0" fontId="20" fillId="0" borderId="4" xfId="0" applyFont="1" applyFill="1" applyBorder="1" applyAlignment="1">
      <alignment vertical="center"/>
    </xf>
    <xf numFmtId="4" fontId="20" fillId="0" borderId="5" xfId="0" applyNumberFormat="1" applyFont="1" applyFill="1" applyBorder="1" applyAlignment="1">
      <alignment horizontal="right" vertical="center" indent="1"/>
    </xf>
    <xf numFmtId="0" fontId="0" fillId="0" borderId="0" xfId="0" applyFill="1"/>
    <xf numFmtId="0" fontId="0" fillId="0" borderId="4" xfId="0" applyFill="1" applyBorder="1" applyAlignment="1">
      <alignment vertical="center"/>
    </xf>
    <xf numFmtId="49" fontId="0" fillId="0" borderId="36" xfId="0" applyNumberForma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vertical="center"/>
    </xf>
    <xf numFmtId="4" fontId="0" fillId="0" borderId="15" xfId="0" applyNumberFormat="1" applyFill="1" applyBorder="1" applyAlignment="1">
      <alignment horizontal="right" vertical="center" indent="1"/>
    </xf>
    <xf numFmtId="49" fontId="0" fillId="0" borderId="7" xfId="0" applyNumberFormat="1" applyFill="1" applyBorder="1" applyAlignment="1"/>
    <xf numFmtId="49" fontId="0" fillId="0" borderId="8" xfId="0" applyNumberFormat="1" applyFill="1" applyBorder="1" applyAlignment="1"/>
    <xf numFmtId="49" fontId="0" fillId="0" borderId="9" xfId="0" applyNumberFormat="1" applyFill="1" applyBorder="1" applyAlignment="1"/>
    <xf numFmtId="49" fontId="10" fillId="0" borderId="3" xfId="0" applyNumberFormat="1" applyFont="1" applyFill="1" applyBorder="1" applyAlignment="1">
      <alignment vertical="center" wrapText="1"/>
    </xf>
    <xf numFmtId="49" fontId="10" fillId="0" borderId="22" xfId="0" applyNumberFormat="1" applyFont="1" applyFill="1" applyBorder="1" applyAlignment="1">
      <alignment horizontal="center" vertical="center" wrapText="1"/>
    </xf>
    <xf numFmtId="49" fontId="10" fillId="6" borderId="3" xfId="0" applyNumberFormat="1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vertical="center" wrapText="1"/>
    </xf>
    <xf numFmtId="0" fontId="11" fillId="6" borderId="4" xfId="0" applyFont="1" applyFill="1" applyBorder="1" applyAlignment="1">
      <alignment vertical="center" wrapText="1"/>
    </xf>
    <xf numFmtId="0" fontId="10" fillId="6" borderId="4" xfId="0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right" vertical="center" wrapText="1" indent="1"/>
    </xf>
    <xf numFmtId="4" fontId="10" fillId="6" borderId="5" xfId="0" applyNumberFormat="1" applyFont="1" applyFill="1" applyBorder="1" applyAlignment="1">
      <alignment horizontal="right" vertical="center" wrapText="1" indent="1"/>
    </xf>
    <xf numFmtId="0" fontId="0" fillId="6" borderId="0" xfId="0" applyFill="1" applyAlignment="1">
      <alignment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quotePrefix="1" applyFont="1" applyFill="1" applyBorder="1" applyAlignment="1">
      <alignment vertical="center" wrapText="1"/>
    </xf>
    <xf numFmtId="49" fontId="10" fillId="3" borderId="43" xfId="0" applyNumberFormat="1" applyFont="1" applyFill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center" vertical="center" wrapText="1"/>
    </xf>
    <xf numFmtId="4" fontId="10" fillId="0" borderId="44" xfId="0" applyNumberFormat="1" applyFont="1" applyFill="1" applyBorder="1" applyAlignment="1">
      <alignment horizontal="right" vertical="center" wrapText="1" indent="1"/>
    </xf>
    <xf numFmtId="4" fontId="10" fillId="3" borderId="44" xfId="0" applyNumberFormat="1" applyFont="1" applyFill="1" applyBorder="1" applyAlignment="1">
      <alignment horizontal="right" vertical="center" wrapText="1" indent="1"/>
    </xf>
    <xf numFmtId="0" fontId="10" fillId="6" borderId="44" xfId="0" applyFont="1" applyFill="1" applyBorder="1" applyAlignment="1">
      <alignment horizontal="center" vertical="center" wrapText="1"/>
    </xf>
    <xf numFmtId="4" fontId="10" fillId="6" borderId="44" xfId="0" applyNumberFormat="1" applyFont="1" applyFill="1" applyBorder="1" applyAlignment="1">
      <alignment horizontal="right" vertical="center" wrapText="1" indent="1"/>
    </xf>
    <xf numFmtId="0" fontId="10" fillId="3" borderId="44" xfId="0" applyFont="1" applyFill="1" applyBorder="1" applyAlignment="1">
      <alignment horizontal="center" vertical="center" wrapText="1"/>
    </xf>
    <xf numFmtId="4" fontId="10" fillId="0" borderId="28" xfId="0" applyNumberFormat="1" applyFont="1" applyFill="1" applyBorder="1" applyAlignment="1">
      <alignment horizontal="right" vertical="center" wrapText="1" indent="1"/>
    </xf>
    <xf numFmtId="0" fontId="10" fillId="6" borderId="32" xfId="0" applyFont="1" applyFill="1" applyBorder="1" applyAlignment="1">
      <alignment horizontal="center" vertical="center" wrapText="1"/>
    </xf>
    <xf numFmtId="4" fontId="10" fillId="6" borderId="32" xfId="0" applyNumberFormat="1" applyFont="1" applyFill="1" applyBorder="1" applyAlignment="1">
      <alignment horizontal="right" vertical="center" wrapText="1" indent="1"/>
    </xf>
    <xf numFmtId="0" fontId="10" fillId="6" borderId="28" xfId="0" applyFont="1" applyFill="1" applyBorder="1" applyAlignment="1">
      <alignment horizontal="center" vertical="center" wrapText="1"/>
    </xf>
    <xf numFmtId="4" fontId="10" fillId="6" borderId="28" xfId="0" applyNumberFormat="1" applyFont="1" applyFill="1" applyBorder="1" applyAlignment="1">
      <alignment horizontal="right" vertical="center" wrapText="1" indent="1"/>
    </xf>
    <xf numFmtId="4" fontId="10" fillId="6" borderId="42" xfId="0" applyNumberFormat="1" applyFont="1" applyFill="1" applyBorder="1" applyAlignment="1">
      <alignment horizontal="right" vertical="center" wrapText="1" indent="1"/>
    </xf>
    <xf numFmtId="4" fontId="10" fillId="3" borderId="35" xfId="0" applyNumberFormat="1" applyFont="1" applyFill="1" applyBorder="1" applyAlignment="1">
      <alignment horizontal="right" vertical="center" wrapText="1" indent="1"/>
    </xf>
    <xf numFmtId="2" fontId="0" fillId="0" borderId="44" xfId="0" applyNumberFormat="1" applyFill="1" applyBorder="1" applyAlignment="1">
      <alignment horizontal="center" vertical="center"/>
    </xf>
    <xf numFmtId="0" fontId="2" fillId="0" borderId="0" xfId="100"/>
    <xf numFmtId="0" fontId="3" fillId="0" borderId="4" xfId="100" applyFont="1" applyBorder="1" applyAlignment="1">
      <alignment horizontal="center" vertical="center" wrapText="1"/>
    </xf>
    <xf numFmtId="0" fontId="3" fillId="0" borderId="4" xfId="100" applyFont="1" applyBorder="1" applyAlignment="1">
      <alignment horizontal="left" vertical="center" wrapText="1"/>
    </xf>
    <xf numFmtId="0" fontId="14" fillId="0" borderId="0" xfId="15" applyFont="1" applyBorder="1" applyAlignment="1">
      <alignment vertical="center" wrapText="1"/>
    </xf>
    <xf numFmtId="0" fontId="3" fillId="0" borderId="23" xfId="100" applyFont="1" applyBorder="1" applyAlignment="1">
      <alignment horizontal="center" vertical="center" wrapText="1"/>
    </xf>
    <xf numFmtId="0" fontId="2" fillId="0" borderId="0" xfId="100" applyAlignment="1">
      <alignment vertical="center" wrapText="1"/>
    </xf>
    <xf numFmtId="49" fontId="3" fillId="0" borderId="3" xfId="100" applyNumberFormat="1" applyFont="1" applyBorder="1" applyAlignment="1">
      <alignment horizontal="left" vertical="center" wrapText="1"/>
    </xf>
    <xf numFmtId="0" fontId="11" fillId="0" borderId="18" xfId="100" applyFont="1" applyBorder="1" applyAlignment="1">
      <alignment horizontal="left" vertical="center" wrapText="1"/>
    </xf>
    <xf numFmtId="4" fontId="3" fillId="0" borderId="18" xfId="100" applyNumberFormat="1" applyFont="1" applyBorder="1" applyAlignment="1">
      <alignment horizontal="left" vertical="center" wrapText="1"/>
    </xf>
    <xf numFmtId="164" fontId="3" fillId="0" borderId="4" xfId="100" applyNumberFormat="1" applyFont="1" applyBorder="1" applyAlignment="1">
      <alignment horizontal="left" vertical="center" wrapText="1"/>
    </xf>
    <xf numFmtId="164" fontId="3" fillId="0" borderId="27" xfId="100" applyNumberFormat="1" applyFont="1" applyBorder="1" applyAlignment="1">
      <alignment horizontal="left" vertical="center" wrapText="1"/>
    </xf>
    <xf numFmtId="0" fontId="11" fillId="0" borderId="18" xfId="100" applyFont="1" applyBorder="1" applyAlignment="1">
      <alignment vertical="center" wrapText="1"/>
    </xf>
    <xf numFmtId="49" fontId="11" fillId="2" borderId="29" xfId="100" applyNumberFormat="1" applyFont="1" applyFill="1" applyBorder="1" applyAlignment="1">
      <alignment horizontal="center" vertical="center" wrapText="1"/>
    </xf>
    <xf numFmtId="0" fontId="10" fillId="0" borderId="4" xfId="100" applyFont="1" applyFill="1" applyBorder="1" applyAlignment="1">
      <alignment vertical="center" wrapText="1"/>
    </xf>
    <xf numFmtId="0" fontId="11" fillId="0" borderId="1" xfId="15" applyFont="1" applyBorder="1" applyAlignment="1">
      <alignment vertical="center" wrapText="1"/>
    </xf>
    <xf numFmtId="49" fontId="3" fillId="0" borderId="20" xfId="100" applyNumberFormat="1" applyFont="1" applyBorder="1" applyAlignment="1">
      <alignment horizontal="center" vertical="center" wrapText="1"/>
    </xf>
    <xf numFmtId="0" fontId="3" fillId="0" borderId="21" xfId="100" applyFont="1" applyBorder="1" applyAlignment="1">
      <alignment horizontal="center" vertical="center" wrapText="1"/>
    </xf>
    <xf numFmtId="4" fontId="3" fillId="0" borderId="1" xfId="100" applyNumberFormat="1" applyFont="1" applyBorder="1" applyAlignment="1">
      <alignment horizontal="center" vertical="center" wrapText="1"/>
    </xf>
    <xf numFmtId="164" fontId="3" fillId="0" borderId="21" xfId="100" applyNumberFormat="1" applyFont="1" applyBorder="1" applyAlignment="1">
      <alignment horizontal="center" vertical="center" wrapText="1"/>
    </xf>
    <xf numFmtId="164" fontId="3" fillId="0" borderId="11" xfId="100" applyNumberFormat="1" applyFont="1" applyBorder="1" applyAlignment="1">
      <alignment horizontal="center" vertical="center" wrapText="1"/>
    </xf>
    <xf numFmtId="49" fontId="16" fillId="0" borderId="3" xfId="100" applyNumberFormat="1" applyFont="1" applyFill="1" applyBorder="1" applyAlignment="1">
      <alignment horizontal="center" vertical="center" wrapText="1"/>
    </xf>
    <xf numFmtId="0" fontId="16" fillId="2" borderId="30" xfId="19" applyFont="1" applyFill="1" applyBorder="1" applyAlignment="1" applyProtection="1">
      <alignment horizontal="center" vertical="top" wrapText="1"/>
    </xf>
    <xf numFmtId="0" fontId="10" fillId="0" borderId="4" xfId="100" applyNumberFormat="1" applyFont="1" applyFill="1" applyBorder="1" applyAlignment="1">
      <alignment vertical="center" wrapText="1"/>
    </xf>
    <xf numFmtId="0" fontId="5" fillId="0" borderId="1" xfId="15" applyFont="1" applyBorder="1" applyAlignment="1">
      <alignment horizontal="left" vertical="center" wrapText="1"/>
    </xf>
    <xf numFmtId="0" fontId="12" fillId="0" borderId="0" xfId="15" applyFont="1" applyFill="1" applyBorder="1" applyAlignment="1">
      <alignment vertical="center" wrapText="1"/>
    </xf>
    <xf numFmtId="4" fontId="3" fillId="0" borderId="5" xfId="100" applyNumberFormat="1" applyFont="1" applyBorder="1" applyAlignment="1">
      <alignment horizontal="right" vertical="center" wrapText="1" indent="1"/>
    </xf>
    <xf numFmtId="40" fontId="16" fillId="2" borderId="30" xfId="19" applyNumberFormat="1" applyFont="1" applyFill="1" applyBorder="1" applyAlignment="1" applyProtection="1">
      <alignment horizontal="right" wrapText="1" indent="1"/>
    </xf>
    <xf numFmtId="49" fontId="10" fillId="0" borderId="24" xfId="100" applyNumberFormat="1" applyFont="1" applyBorder="1" applyAlignment="1">
      <alignment horizontal="center" vertical="center" wrapText="1"/>
    </xf>
    <xf numFmtId="49" fontId="10" fillId="0" borderId="22" xfId="100" applyNumberFormat="1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 wrapText="1"/>
    </xf>
    <xf numFmtId="0" fontId="19" fillId="2" borderId="28" xfId="19" applyFont="1" applyFill="1" applyBorder="1" applyAlignment="1" applyProtection="1">
      <alignment vertical="center" wrapText="1"/>
    </xf>
    <xf numFmtId="49" fontId="10" fillId="0" borderId="24" xfId="100" applyNumberFormat="1" applyFont="1" applyBorder="1" applyAlignment="1">
      <alignment vertical="center" wrapText="1"/>
    </xf>
    <xf numFmtId="0" fontId="10" fillId="0" borderId="25" xfId="100" applyFont="1" applyBorder="1" applyAlignment="1">
      <alignment vertical="center" wrapText="1"/>
    </xf>
    <xf numFmtId="0" fontId="10" fillId="0" borderId="19" xfId="100" applyFont="1" applyBorder="1" applyAlignment="1">
      <alignment horizontal="center" vertical="center" wrapText="1"/>
    </xf>
    <xf numFmtId="4" fontId="10" fillId="0" borderId="25" xfId="100" applyNumberFormat="1" applyFont="1" applyBorder="1" applyAlignment="1">
      <alignment vertical="center" wrapText="1"/>
    </xf>
    <xf numFmtId="164" fontId="10" fillId="0" borderId="19" xfId="100" applyNumberFormat="1" applyFont="1" applyBorder="1" applyAlignment="1">
      <alignment vertical="center" wrapText="1"/>
    </xf>
    <xf numFmtId="164" fontId="10" fillId="0" borderId="26" xfId="100" applyNumberFormat="1" applyFont="1" applyBorder="1" applyAlignment="1">
      <alignment vertical="center" wrapText="1"/>
    </xf>
    <xf numFmtId="49" fontId="10" fillId="0" borderId="3" xfId="100" applyNumberFormat="1" applyFont="1" applyBorder="1" applyAlignment="1">
      <alignment vertical="center" wrapText="1"/>
    </xf>
    <xf numFmtId="4" fontId="10" fillId="0" borderId="4" xfId="100" applyNumberFormat="1" applyFont="1" applyBorder="1" applyAlignment="1">
      <alignment vertical="center" wrapText="1"/>
    </xf>
    <xf numFmtId="164" fontId="10" fillId="3" borderId="4" xfId="100" applyNumberFormat="1" applyFont="1" applyFill="1" applyBorder="1" applyAlignment="1">
      <alignment vertical="center" wrapText="1"/>
    </xf>
    <xf numFmtId="164" fontId="10" fillId="0" borderId="5" xfId="100" applyNumberFormat="1" applyFont="1" applyBorder="1" applyAlignment="1">
      <alignment vertical="center" wrapText="1"/>
    </xf>
    <xf numFmtId="0" fontId="2" fillId="0" borderId="18" xfId="17" applyFont="1" applyFill="1" applyBorder="1" applyAlignment="1">
      <alignment vertical="center" wrapText="1"/>
    </xf>
    <xf numFmtId="4" fontId="10" fillId="0" borderId="18" xfId="100" applyNumberFormat="1" applyFont="1" applyBorder="1" applyAlignment="1">
      <alignment vertical="center" wrapText="1"/>
    </xf>
    <xf numFmtId="164" fontId="10" fillId="0" borderId="4" xfId="100" applyNumberFormat="1" applyFont="1" applyBorder="1" applyAlignment="1">
      <alignment vertical="center" wrapText="1"/>
    </xf>
    <xf numFmtId="164" fontId="10" fillId="0" borderId="27" xfId="100" applyNumberFormat="1" applyFont="1" applyBorder="1" applyAlignment="1">
      <alignment vertical="center" wrapText="1"/>
    </xf>
    <xf numFmtId="4" fontId="10" fillId="0" borderId="27" xfId="100" applyNumberFormat="1" applyFont="1" applyBorder="1" applyAlignment="1">
      <alignment vertical="center" wrapText="1"/>
    </xf>
    <xf numFmtId="49" fontId="10" fillId="0" borderId="4" xfId="100" applyNumberFormat="1" applyFont="1" applyFill="1" applyBorder="1" applyAlignment="1">
      <alignment horizontal="left" vertical="center" wrapText="1"/>
    </xf>
    <xf numFmtId="4" fontId="10" fillId="0" borderId="4" xfId="100" applyNumberFormat="1" applyFont="1" applyFill="1" applyBorder="1" applyAlignment="1">
      <alignment vertical="center" wrapText="1"/>
    </xf>
    <xf numFmtId="4" fontId="10" fillId="0" borderId="4" xfId="100" applyNumberFormat="1" applyFont="1" applyFill="1" applyBorder="1" applyAlignment="1">
      <alignment horizontal="right" vertical="center" wrapText="1" indent="1"/>
    </xf>
    <xf numFmtId="4" fontId="10" fillId="0" borderId="6" xfId="100" applyNumberFormat="1" applyFont="1" applyBorder="1" applyAlignment="1">
      <alignment horizontal="right" vertical="center" wrapText="1" indent="1"/>
    </xf>
    <xf numFmtId="4" fontId="10" fillId="0" borderId="15" xfId="100" applyNumberFormat="1" applyFont="1" applyBorder="1" applyAlignment="1">
      <alignment horizontal="right" vertical="center" wrapText="1" indent="1"/>
    </xf>
    <xf numFmtId="4" fontId="10" fillId="0" borderId="4" xfId="100" applyNumberFormat="1" applyFont="1" applyBorder="1" applyAlignment="1">
      <alignment horizontal="right" vertical="center" wrapText="1" indent="1"/>
    </xf>
    <xf numFmtId="0" fontId="10" fillId="2" borderId="28" xfId="100" applyFont="1" applyFill="1" applyBorder="1" applyAlignment="1">
      <alignment vertical="center" wrapText="1"/>
    </xf>
    <xf numFmtId="164" fontId="10" fillId="2" borderId="30" xfId="100" applyNumberFormat="1" applyFont="1" applyFill="1" applyBorder="1" applyAlignment="1">
      <alignment horizontal="right" vertical="center" wrapText="1" indent="1"/>
    </xf>
    <xf numFmtId="164" fontId="10" fillId="2" borderId="12" xfId="100" applyNumberFormat="1" applyFont="1" applyFill="1" applyBorder="1" applyAlignment="1">
      <alignment horizontal="right" vertical="center" wrapText="1" indent="1"/>
    </xf>
    <xf numFmtId="0" fontId="10" fillId="0" borderId="19" xfId="100" applyFont="1" applyFill="1" applyBorder="1" applyAlignment="1">
      <alignment wrapText="1"/>
    </xf>
    <xf numFmtId="0" fontId="10" fillId="0" borderId="19" xfId="100" applyFont="1" applyFill="1" applyBorder="1" applyAlignment="1">
      <alignment vertical="center" wrapText="1"/>
    </xf>
    <xf numFmtId="4" fontId="10" fillId="0" borderId="19" xfId="100" applyNumberFormat="1" applyFont="1" applyBorder="1" applyAlignment="1">
      <alignment horizontal="right" vertical="center" wrapText="1" indent="1"/>
    </xf>
    <xf numFmtId="4" fontId="10" fillId="0" borderId="19" xfId="100" applyNumberFormat="1" applyFont="1" applyFill="1" applyBorder="1" applyAlignment="1">
      <alignment horizontal="right" vertical="center" wrapText="1" indent="1"/>
    </xf>
    <xf numFmtId="4" fontId="10" fillId="0" borderId="31" xfId="100" applyNumberFormat="1" applyFont="1" applyBorder="1" applyAlignment="1">
      <alignment horizontal="right" vertical="center" wrapText="1" indent="1"/>
    </xf>
    <xf numFmtId="0" fontId="10" fillId="0" borderId="4" xfId="100" applyFont="1" applyFill="1" applyBorder="1" applyAlignment="1">
      <alignment horizontal="center" vertical="center" wrapText="1"/>
    </xf>
    <xf numFmtId="0" fontId="10" fillId="0" borderId="17" xfId="100" applyFont="1" applyFill="1" applyBorder="1" applyAlignment="1">
      <alignment wrapText="1"/>
    </xf>
    <xf numFmtId="0" fontId="10" fillId="3" borderId="4" xfId="100" applyFont="1" applyFill="1" applyBorder="1" applyAlignment="1">
      <alignment vertical="center" wrapText="1"/>
    </xf>
    <xf numFmtId="4" fontId="10" fillId="3" borderId="4" xfId="100" applyNumberFormat="1" applyFont="1" applyFill="1" applyBorder="1" applyAlignment="1">
      <alignment horizontal="right" vertical="center" wrapText="1" indent="1"/>
    </xf>
    <xf numFmtId="0" fontId="29" fillId="0" borderId="0" xfId="100" applyFont="1" applyAlignment="1">
      <alignment vertical="center" wrapText="1"/>
    </xf>
    <xf numFmtId="0" fontId="10" fillId="0" borderId="17" xfId="100" applyFont="1" applyFill="1" applyBorder="1" applyAlignment="1">
      <alignment horizontal="center" vertical="center" wrapText="1"/>
    </xf>
    <xf numFmtId="0" fontId="10" fillId="0" borderId="17" xfId="22" applyFont="1" applyFill="1" applyBorder="1" applyAlignment="1">
      <alignment vertical="center" wrapText="1"/>
    </xf>
    <xf numFmtId="49" fontId="10" fillId="0" borderId="3" xfId="100" applyNumberFormat="1" applyFont="1" applyFill="1" applyBorder="1" applyAlignment="1">
      <alignment horizontal="center" vertical="center" wrapText="1"/>
    </xf>
    <xf numFmtId="4" fontId="10" fillId="0" borderId="35" xfId="100" applyNumberFormat="1" applyFont="1" applyFill="1" applyBorder="1" applyAlignment="1">
      <alignment horizontal="right" vertical="center" wrapText="1" indent="1"/>
    </xf>
    <xf numFmtId="0" fontId="10" fillId="0" borderId="4" xfId="100" applyFont="1" applyBorder="1" applyAlignment="1">
      <alignment vertical="center" wrapText="1"/>
    </xf>
    <xf numFmtId="0" fontId="10" fillId="0" borderId="17" xfId="100" applyFont="1" applyBorder="1" applyAlignment="1">
      <alignment vertical="center" wrapText="1"/>
    </xf>
    <xf numFmtId="0" fontId="10" fillId="0" borderId="17" xfId="100" applyFont="1" applyBorder="1" applyAlignment="1">
      <alignment horizontal="center" vertical="center" wrapText="1"/>
    </xf>
    <xf numFmtId="49" fontId="10" fillId="0" borderId="3" xfId="100" applyNumberFormat="1" applyFont="1" applyBorder="1" applyAlignment="1">
      <alignment horizontal="center" vertical="center" wrapText="1"/>
    </xf>
    <xf numFmtId="0" fontId="10" fillId="0" borderId="4" xfId="100" applyFont="1" applyBorder="1" applyAlignment="1">
      <alignment horizontal="center" vertical="center" wrapText="1"/>
    </xf>
    <xf numFmtId="4" fontId="10" fillId="0" borderId="5" xfId="100" applyNumberFormat="1" applyFont="1" applyBorder="1" applyAlignment="1">
      <alignment horizontal="right" vertical="center" wrapText="1" indent="1"/>
    </xf>
    <xf numFmtId="0" fontId="10" fillId="0" borderId="17" xfId="100" applyFont="1" applyFill="1" applyBorder="1" applyAlignment="1">
      <alignment vertical="center" wrapText="1"/>
    </xf>
    <xf numFmtId="4" fontId="10" fillId="0" borderId="17" xfId="100" applyNumberFormat="1" applyFont="1" applyBorder="1" applyAlignment="1">
      <alignment horizontal="right" vertical="center" wrapText="1" indent="1"/>
    </xf>
    <xf numFmtId="4" fontId="10" fillId="0" borderId="17" xfId="100" applyNumberFormat="1" applyFont="1" applyFill="1" applyBorder="1" applyAlignment="1">
      <alignment horizontal="right" vertical="center" wrapText="1" indent="1"/>
    </xf>
    <xf numFmtId="4" fontId="10" fillId="0" borderId="35" xfId="100" applyNumberFormat="1" applyFont="1" applyBorder="1" applyAlignment="1">
      <alignment horizontal="right" vertical="center" wrapText="1" indent="1"/>
    </xf>
    <xf numFmtId="49" fontId="10" fillId="3" borderId="3" xfId="100" applyNumberFormat="1" applyFont="1" applyFill="1" applyBorder="1" applyAlignment="1">
      <alignment horizontal="center" vertical="center" wrapText="1"/>
    </xf>
    <xf numFmtId="4" fontId="10" fillId="3" borderId="5" xfId="100" applyNumberFormat="1" applyFont="1" applyFill="1" applyBorder="1" applyAlignment="1">
      <alignment horizontal="right" vertical="center" wrapText="1" indent="1"/>
    </xf>
    <xf numFmtId="0" fontId="2" fillId="3" borderId="0" xfId="100" applyFill="1" applyAlignment="1">
      <alignment vertical="center"/>
    </xf>
    <xf numFmtId="0" fontId="2" fillId="0" borderId="0" xfId="100" applyFill="1" applyAlignment="1">
      <alignment vertical="center" wrapText="1"/>
    </xf>
    <xf numFmtId="49" fontId="3" fillId="4" borderId="7" xfId="15" applyNumberFormat="1" applyFont="1" applyFill="1" applyBorder="1" applyAlignment="1">
      <alignment horizontal="center" vertical="center" wrapText="1"/>
    </xf>
    <xf numFmtId="49" fontId="3" fillId="4" borderId="8" xfId="15" applyNumberFormat="1" applyFont="1" applyFill="1" applyBorder="1" applyAlignment="1">
      <alignment horizontal="center" vertical="center" wrapText="1"/>
    </xf>
    <xf numFmtId="49" fontId="3" fillId="4" borderId="8" xfId="15" applyNumberFormat="1" applyFont="1" applyFill="1" applyBorder="1" applyAlignment="1">
      <alignment horizontal="right" vertical="center" wrapText="1" indent="1"/>
    </xf>
    <xf numFmtId="49" fontId="3" fillId="4" borderId="9" xfId="15" applyNumberFormat="1" applyFont="1" applyFill="1" applyBorder="1" applyAlignment="1">
      <alignment horizontal="right" vertical="center" wrapText="1" indent="1"/>
    </xf>
    <xf numFmtId="49" fontId="31" fillId="0" borderId="7" xfId="20" applyNumberFormat="1" applyFont="1" applyFill="1" applyBorder="1" applyAlignment="1">
      <alignment horizontal="center" vertical="center"/>
    </xf>
    <xf numFmtId="49" fontId="31" fillId="0" borderId="8" xfId="20" applyNumberFormat="1" applyFont="1" applyFill="1" applyBorder="1" applyAlignment="1">
      <alignment horizontal="center" vertical="center"/>
    </xf>
    <xf numFmtId="0" fontId="32" fillId="0" borderId="8" xfId="20" applyFont="1" applyFill="1" applyBorder="1" applyAlignment="1">
      <alignment vertical="center" wrapText="1"/>
    </xf>
    <xf numFmtId="0" fontId="32" fillId="0" borderId="8" xfId="20" applyFont="1" applyFill="1" applyBorder="1" applyAlignment="1">
      <alignment vertical="center"/>
    </xf>
    <xf numFmtId="4" fontId="32" fillId="0" borderId="8" xfId="20" applyNumberFormat="1" applyFont="1" applyFill="1" applyBorder="1" applyAlignment="1">
      <alignment horizontal="right" vertical="center" indent="1"/>
    </xf>
    <xf numFmtId="0" fontId="32" fillId="0" borderId="8" xfId="20" applyFont="1" applyFill="1" applyBorder="1" applyAlignment="1">
      <alignment horizontal="right" vertical="center" indent="1"/>
    </xf>
    <xf numFmtId="4" fontId="32" fillId="0" borderId="9" xfId="20" applyNumberFormat="1" applyFont="1" applyFill="1" applyBorder="1" applyAlignment="1">
      <alignment horizontal="right" vertical="center" indent="1"/>
    </xf>
    <xf numFmtId="49" fontId="33" fillId="0" borderId="7" xfId="100" applyNumberFormat="1" applyFont="1" applyBorder="1" applyAlignment="1">
      <alignment horizontal="center" vertical="center" wrapText="1"/>
    </xf>
    <xf numFmtId="0" fontId="33" fillId="0" borderId="8" xfId="100" applyFont="1" applyBorder="1" applyAlignment="1">
      <alignment vertical="center" wrapText="1"/>
    </xf>
    <xf numFmtId="0" fontId="34" fillId="0" borderId="8" xfId="100" applyFont="1" applyBorder="1" applyAlignment="1">
      <alignment vertical="center"/>
    </xf>
    <xf numFmtId="0" fontId="33" fillId="0" borderId="8" xfId="100" applyFont="1" applyBorder="1" applyAlignment="1">
      <alignment horizontal="center" vertical="center" wrapText="1"/>
    </xf>
    <xf numFmtId="4" fontId="33" fillId="0" borderId="8" xfId="100" applyNumberFormat="1" applyFont="1" applyFill="1" applyBorder="1" applyAlignment="1">
      <alignment horizontal="right" vertical="center" wrapText="1" indent="1"/>
    </xf>
    <xf numFmtId="164" fontId="33" fillId="0" borderId="8" xfId="100" applyNumberFormat="1" applyFont="1" applyBorder="1" applyAlignment="1">
      <alignment horizontal="right" vertical="center" wrapText="1" indent="1"/>
    </xf>
    <xf numFmtId="4" fontId="34" fillId="0" borderId="9" xfId="100" applyNumberFormat="1" applyFont="1" applyBorder="1" applyAlignment="1">
      <alignment horizontal="right" vertical="center" wrapText="1" indent="1"/>
    </xf>
    <xf numFmtId="49" fontId="33" fillId="4" borderId="7" xfId="15" applyNumberFormat="1" applyFont="1" applyFill="1" applyBorder="1" applyAlignment="1">
      <alignment horizontal="center" vertical="center" wrapText="1"/>
    </xf>
    <xf numFmtId="49" fontId="33" fillId="4" borderId="8" xfId="15" applyNumberFormat="1" applyFont="1" applyFill="1" applyBorder="1" applyAlignment="1">
      <alignment horizontal="center" vertical="center" wrapText="1"/>
    </xf>
    <xf numFmtId="49" fontId="33" fillId="4" borderId="8" xfId="15" applyNumberFormat="1" applyFont="1" applyFill="1" applyBorder="1" applyAlignment="1">
      <alignment horizontal="right" vertical="center" wrapText="1" indent="1"/>
    </xf>
    <xf numFmtId="49" fontId="33" fillId="4" borderId="9" xfId="15" applyNumberFormat="1" applyFont="1" applyFill="1" applyBorder="1" applyAlignment="1">
      <alignment horizontal="right" vertical="center" wrapText="1" indent="1"/>
    </xf>
    <xf numFmtId="4" fontId="33" fillId="0" borderId="8" xfId="100" applyNumberFormat="1" applyFont="1" applyFill="1" applyBorder="1" applyAlignment="1">
      <alignment vertical="center" wrapText="1"/>
    </xf>
    <xf numFmtId="0" fontId="15" fillId="0" borderId="7" xfId="100" applyFont="1" applyFill="1" applyBorder="1" applyAlignment="1">
      <alignment horizontal="left" vertical="center" wrapText="1"/>
    </xf>
    <xf numFmtId="0" fontId="15" fillId="0" borderId="8" xfId="100" applyFont="1" applyFill="1" applyBorder="1" applyAlignment="1">
      <alignment horizontal="left" vertical="center" wrapText="1"/>
    </xf>
    <xf numFmtId="0" fontId="11" fillId="0" borderId="8" xfId="100" applyFont="1" applyFill="1" applyBorder="1" applyAlignment="1">
      <alignment horizontal="left" vertical="center" wrapText="1"/>
    </xf>
    <xf numFmtId="0" fontId="10" fillId="0" borderId="8" xfId="100" applyFont="1" applyFill="1" applyBorder="1" applyAlignment="1">
      <alignment horizontal="center" vertical="center" wrapText="1"/>
    </xf>
    <xf numFmtId="4" fontId="11" fillId="0" borderId="8" xfId="100" applyNumberFormat="1" applyFont="1" applyFill="1" applyBorder="1" applyAlignment="1">
      <alignment horizontal="right" vertical="center" wrapText="1"/>
    </xf>
    <xf numFmtId="164" fontId="11" fillId="0" borderId="8" xfId="100" applyNumberFormat="1" applyFont="1" applyFill="1" applyBorder="1" applyAlignment="1">
      <alignment horizontal="center" vertical="center" wrapText="1"/>
    </xf>
    <xf numFmtId="164" fontId="11" fillId="0" borderId="9" xfId="100" applyNumberFormat="1" applyFont="1" applyFill="1" applyBorder="1" applyAlignment="1">
      <alignment horizontal="center" vertical="center" wrapText="1"/>
    </xf>
    <xf numFmtId="0" fontId="37" fillId="3" borderId="0" xfId="99" applyFont="1" applyFill="1" applyAlignment="1">
      <alignment vertical="center" wrapText="1"/>
    </xf>
    <xf numFmtId="0" fontId="37" fillId="3" borderId="0" xfId="99" applyFont="1" applyFill="1" applyAlignment="1">
      <alignment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49" fontId="10" fillId="0" borderId="3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10" fillId="0" borderId="39" xfId="0" applyNumberFormat="1" applyFont="1" applyBorder="1" applyAlignment="1">
      <alignment vertical="center" wrapText="1"/>
    </xf>
    <xf numFmtId="49" fontId="3" fillId="0" borderId="38" xfId="0" applyNumberFormat="1" applyFont="1" applyBorder="1" applyAlignment="1">
      <alignment horizontal="left" vertical="center" wrapText="1"/>
    </xf>
    <xf numFmtId="49" fontId="10" fillId="0" borderId="38" xfId="0" applyNumberFormat="1" applyFont="1" applyBorder="1" applyAlignment="1">
      <alignment vertical="center" wrapText="1"/>
    </xf>
    <xf numFmtId="49" fontId="10" fillId="0" borderId="38" xfId="0" applyNumberFormat="1" applyFont="1" applyFill="1" applyBorder="1" applyAlignment="1">
      <alignment vertical="center" wrapText="1"/>
    </xf>
    <xf numFmtId="49" fontId="16" fillId="0" borderId="38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0" fillId="0" borderId="39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vertical="center" wrapText="1"/>
    </xf>
    <xf numFmtId="164" fontId="10" fillId="0" borderId="6" xfId="0" applyNumberFormat="1" applyFont="1" applyBorder="1" applyAlignment="1">
      <alignment horizontal="right" vertical="center" wrapText="1" indent="1"/>
    </xf>
    <xf numFmtId="4" fontId="3" fillId="0" borderId="15" xfId="0" applyNumberFormat="1" applyFont="1" applyBorder="1" applyAlignment="1">
      <alignment horizontal="right" vertical="center" wrapText="1" indent="1"/>
    </xf>
    <xf numFmtId="49" fontId="16" fillId="0" borderId="36" xfId="100" applyNumberFormat="1" applyFont="1" applyFill="1" applyBorder="1" applyAlignment="1">
      <alignment horizontal="center" vertical="center" wrapText="1"/>
    </xf>
    <xf numFmtId="0" fontId="10" fillId="0" borderId="6" xfId="100" applyFont="1" applyBorder="1" applyAlignment="1">
      <alignment horizontal="center" vertical="center" wrapText="1"/>
    </xf>
    <xf numFmtId="0" fontId="10" fillId="0" borderId="6" xfId="100" applyFont="1" applyFill="1" applyBorder="1" applyAlignment="1">
      <alignment vertical="center" wrapText="1"/>
    </xf>
    <xf numFmtId="4" fontId="10" fillId="0" borderId="6" xfId="100" applyNumberFormat="1" applyFont="1" applyBorder="1" applyAlignment="1">
      <alignment vertical="center" wrapText="1"/>
    </xf>
    <xf numFmtId="164" fontId="10" fillId="0" borderId="6" xfId="100" applyNumberFormat="1" applyFont="1" applyBorder="1" applyAlignment="1">
      <alignment horizontal="right" vertical="center" wrapText="1" indent="1"/>
    </xf>
    <xf numFmtId="4" fontId="3" fillId="0" borderId="15" xfId="100" applyNumberFormat="1" applyFont="1" applyBorder="1" applyAlignment="1">
      <alignment horizontal="right" vertical="center" wrapText="1" indent="1"/>
    </xf>
    <xf numFmtId="49" fontId="10" fillId="0" borderId="22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vertical="center" wrapText="1"/>
    </xf>
    <xf numFmtId="49" fontId="10" fillId="0" borderId="29" xfId="0" applyNumberFormat="1" applyFont="1" applyFill="1" applyBorder="1" applyAlignment="1">
      <alignment vertical="center" wrapText="1"/>
    </xf>
    <xf numFmtId="49" fontId="10" fillId="0" borderId="22" xfId="0" applyNumberFormat="1" applyFont="1" applyFill="1" applyBorder="1" applyAlignment="1">
      <alignment vertical="center" wrapText="1"/>
    </xf>
    <xf numFmtId="4" fontId="10" fillId="3" borderId="45" xfId="0" applyNumberFormat="1" applyFont="1" applyFill="1" applyBorder="1" applyAlignment="1">
      <alignment horizontal="right" vertical="center" wrapText="1" indent="1"/>
    </xf>
    <xf numFmtId="4" fontId="10" fillId="3" borderId="0" xfId="0" applyNumberFormat="1" applyFont="1" applyFill="1" applyBorder="1" applyAlignment="1">
      <alignment horizontal="right" vertical="center" wrapText="1" indent="1"/>
    </xf>
    <xf numFmtId="0" fontId="0" fillId="0" borderId="0" xfId="0" applyFill="1" applyBorder="1" applyAlignment="1">
      <alignment vertical="center"/>
    </xf>
    <xf numFmtId="0" fontId="10" fillId="0" borderId="46" xfId="0" applyFont="1" applyFill="1" applyBorder="1" applyAlignment="1">
      <alignment wrapText="1"/>
    </xf>
    <xf numFmtId="0" fontId="10" fillId="0" borderId="45" xfId="0" applyFont="1" applyBorder="1" applyAlignment="1">
      <alignment vertical="center" wrapText="1"/>
    </xf>
    <xf numFmtId="0" fontId="10" fillId="0" borderId="45" xfId="0" applyFont="1" applyFill="1" applyBorder="1" applyAlignment="1">
      <alignment vertical="center" wrapText="1"/>
    </xf>
    <xf numFmtId="0" fontId="10" fillId="2" borderId="47" xfId="0" applyFont="1" applyFill="1" applyBorder="1" applyAlignment="1">
      <alignment vertical="center" wrapText="1"/>
    </xf>
    <xf numFmtId="0" fontId="10" fillId="0" borderId="48" xfId="0" applyFont="1" applyFill="1" applyBorder="1" applyAlignment="1">
      <alignment wrapText="1"/>
    </xf>
    <xf numFmtId="0" fontId="10" fillId="6" borderId="45" xfId="0" applyFont="1" applyFill="1" applyBorder="1" applyAlignment="1">
      <alignment vertical="center" wrapText="1"/>
    </xf>
    <xf numFmtId="0" fontId="10" fillId="3" borderId="45" xfId="0" applyFont="1" applyFill="1" applyBorder="1" applyAlignment="1">
      <alignment vertical="center" wrapText="1"/>
    </xf>
    <xf numFmtId="0" fontId="10" fillId="0" borderId="48" xfId="0" applyFont="1" applyBorder="1" applyAlignment="1">
      <alignment vertical="center" wrapText="1"/>
    </xf>
    <xf numFmtId="0" fontId="10" fillId="0" borderId="24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34" fillId="0" borderId="7" xfId="0" applyFont="1" applyBorder="1" applyAlignment="1">
      <alignment vertical="center"/>
    </xf>
    <xf numFmtId="0" fontId="19" fillId="2" borderId="29" xfId="19" applyFont="1" applyFill="1" applyBorder="1" applyAlignment="1" applyProtection="1">
      <alignment vertical="center" wrapText="1"/>
    </xf>
    <xf numFmtId="0" fontId="10" fillId="0" borderId="22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6" borderId="43" xfId="0" applyFont="1" applyFill="1" applyBorder="1" applyAlignment="1">
      <alignment vertical="center" wrapText="1"/>
    </xf>
    <xf numFmtId="0" fontId="2" fillId="0" borderId="50" xfId="0" applyFont="1" applyBorder="1" applyAlignment="1">
      <alignment wrapText="1"/>
    </xf>
    <xf numFmtId="0" fontId="2" fillId="0" borderId="50" xfId="0" applyFont="1" applyBorder="1"/>
    <xf numFmtId="0" fontId="0" fillId="0" borderId="50" xfId="0" applyBorder="1"/>
    <xf numFmtId="0" fontId="10" fillId="0" borderId="50" xfId="0" applyFont="1" applyFill="1" applyBorder="1" applyAlignment="1">
      <alignment vertical="center" wrapText="1"/>
    </xf>
    <xf numFmtId="4" fontId="10" fillId="3" borderId="51" xfId="0" applyNumberFormat="1" applyFont="1" applyFill="1" applyBorder="1" applyAlignment="1">
      <alignment horizontal="right" vertical="center" wrapText="1" indent="1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0" fillId="0" borderId="2" xfId="0" applyBorder="1"/>
    <xf numFmtId="0" fontId="2" fillId="3" borderId="50" xfId="0" applyFont="1" applyFill="1" applyBorder="1" applyAlignment="1">
      <alignment vertical="center"/>
    </xf>
    <xf numFmtId="0" fontId="0" fillId="0" borderId="50" xfId="0" applyBorder="1" applyAlignment="1">
      <alignment wrapText="1"/>
    </xf>
    <xf numFmtId="0" fontId="11" fillId="6" borderId="29" xfId="0" applyFont="1" applyFill="1" applyBorder="1" applyAlignment="1">
      <alignment vertical="center" wrapText="1"/>
    </xf>
    <xf numFmtId="0" fontId="11" fillId="6" borderId="50" xfId="0" applyFont="1" applyFill="1" applyBorder="1" applyAlignment="1">
      <alignment vertical="center" wrapText="1"/>
    </xf>
    <xf numFmtId="0" fontId="10" fillId="0" borderId="22" xfId="0" applyFont="1" applyBorder="1" applyAlignment="1">
      <alignment vertical="center" wrapText="1"/>
    </xf>
    <xf numFmtId="4" fontId="10" fillId="7" borderId="5" xfId="0" applyNumberFormat="1" applyFont="1" applyFill="1" applyBorder="1" applyAlignment="1">
      <alignment horizontal="right" vertical="center" wrapText="1" indent="1"/>
    </xf>
    <xf numFmtId="4" fontId="10" fillId="7" borderId="0" xfId="0" applyNumberFormat="1" applyFont="1" applyFill="1" applyBorder="1" applyAlignment="1">
      <alignment horizontal="right" vertical="center" wrapText="1" indent="1"/>
    </xf>
    <xf numFmtId="0" fontId="0" fillId="7" borderId="0" xfId="0" applyFill="1" applyAlignment="1">
      <alignment vertical="center"/>
    </xf>
    <xf numFmtId="0" fontId="2" fillId="0" borderId="0" xfId="0" applyFont="1" applyFill="1" applyAlignment="1">
      <alignment vertical="center" wrapText="1"/>
    </xf>
    <xf numFmtId="4" fontId="10" fillId="0" borderId="48" xfId="0" applyNumberFormat="1" applyFont="1" applyFill="1" applyBorder="1" applyAlignment="1">
      <alignment horizontal="right" vertical="center" wrapText="1" indent="1"/>
    </xf>
    <xf numFmtId="4" fontId="10" fillId="8" borderId="52" xfId="0" applyNumberFormat="1" applyFont="1" applyFill="1" applyBorder="1" applyAlignment="1">
      <alignment horizontal="right" vertical="center" wrapText="1" indent="1"/>
    </xf>
    <xf numFmtId="4" fontId="34" fillId="0" borderId="8" xfId="0" applyNumberFormat="1" applyFont="1" applyBorder="1" applyAlignment="1">
      <alignment horizontal="right" vertical="center" wrapText="1" indent="1"/>
    </xf>
    <xf numFmtId="4" fontId="10" fillId="8" borderId="33" xfId="0" applyNumberFormat="1" applyFont="1" applyFill="1" applyBorder="1" applyAlignment="1">
      <alignment horizontal="right" vertical="center" wrapText="1" indent="1"/>
    </xf>
    <xf numFmtId="0" fontId="2" fillId="8" borderId="52" xfId="0" applyFont="1" applyFill="1" applyBorder="1" applyAlignment="1">
      <alignment vertical="center" wrapText="1"/>
    </xf>
    <xf numFmtId="4" fontId="0" fillId="8" borderId="7" xfId="0" applyNumberFormat="1" applyFill="1" applyBorder="1" applyAlignment="1">
      <alignment vertical="center" wrapText="1"/>
    </xf>
    <xf numFmtId="4" fontId="38" fillId="7" borderId="53" xfId="0" applyNumberFormat="1" applyFont="1" applyFill="1" applyBorder="1" applyAlignment="1">
      <alignment vertical="center" wrapText="1"/>
    </xf>
    <xf numFmtId="0" fontId="38" fillId="7" borderId="54" xfId="0" applyFont="1" applyFill="1" applyBorder="1" applyAlignment="1">
      <alignment vertical="center" wrapText="1"/>
    </xf>
    <xf numFmtId="4" fontId="38" fillId="8" borderId="55" xfId="0" applyNumberFormat="1" applyFont="1" applyFill="1" applyBorder="1" applyAlignment="1">
      <alignment vertical="center"/>
    </xf>
    <xf numFmtId="0" fontId="38" fillId="8" borderId="56" xfId="0" applyFont="1" applyFill="1" applyBorder="1" applyAlignment="1">
      <alignment vertical="center" wrapText="1"/>
    </xf>
    <xf numFmtId="4" fontId="3" fillId="0" borderId="5" xfId="100" applyNumberFormat="1" applyFont="1" applyBorder="1" applyAlignment="1" applyProtection="1">
      <alignment horizontal="right" vertical="center" wrapText="1" indent="1"/>
    </xf>
    <xf numFmtId="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" fontId="10" fillId="0" borderId="4" xfId="0" applyNumberFormat="1" applyFont="1" applyFill="1" applyBorder="1" applyAlignment="1" applyProtection="1">
      <alignment vertical="center" wrapText="1"/>
      <protection locked="0"/>
    </xf>
    <xf numFmtId="4" fontId="10" fillId="3" borderId="4" xfId="0" applyNumberFormat="1" applyFont="1" applyFill="1" applyBorder="1" applyAlignment="1" applyProtection="1">
      <alignment vertical="center" wrapText="1"/>
      <protection locked="0"/>
    </xf>
    <xf numFmtId="4" fontId="10" fillId="6" borderId="4" xfId="0" applyNumberFormat="1" applyFont="1" applyFill="1" applyBorder="1" applyAlignment="1" applyProtection="1">
      <alignment vertical="center" wrapText="1"/>
      <protection locked="0"/>
    </xf>
    <xf numFmtId="4" fontId="10" fillId="6" borderId="32" xfId="0" applyNumberFormat="1" applyFont="1" applyFill="1" applyBorder="1" applyAlignment="1" applyProtection="1">
      <alignment vertical="center" wrapText="1"/>
      <protection locked="0"/>
    </xf>
    <xf numFmtId="2" fontId="3" fillId="0" borderId="44" xfId="0" applyNumberFormat="1" applyFont="1" applyBorder="1" applyAlignment="1" applyProtection="1">
      <alignment vertical="center"/>
      <protection locked="0"/>
    </xf>
    <xf numFmtId="2" fontId="3" fillId="0" borderId="28" xfId="0" applyNumberFormat="1" applyFont="1" applyBorder="1" applyAlignment="1" applyProtection="1">
      <alignment vertical="center"/>
      <protection locked="0"/>
    </xf>
    <xf numFmtId="4" fontId="3" fillId="0" borderId="17" xfId="0" applyNumberFormat="1" applyFont="1" applyFill="1" applyBorder="1" applyAlignment="1" applyProtection="1">
      <alignment vertical="center" wrapText="1"/>
      <protection locked="0"/>
    </xf>
    <xf numFmtId="4" fontId="3" fillId="0" borderId="4" xfId="0" applyNumberFormat="1" applyFont="1" applyFill="1" applyBorder="1" applyAlignment="1" applyProtection="1">
      <alignment vertical="center" wrapText="1"/>
      <protection locked="0"/>
    </xf>
    <xf numFmtId="4" fontId="3" fillId="6" borderId="3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2" fontId="10" fillId="0" borderId="44" xfId="0" applyNumberFormat="1" applyFont="1" applyBorder="1" applyAlignment="1" applyProtection="1">
      <protection locked="0"/>
    </xf>
    <xf numFmtId="2" fontId="3" fillId="0" borderId="44" xfId="0" applyNumberFormat="1" applyFont="1" applyBorder="1" applyAlignment="1" applyProtection="1">
      <protection locked="0"/>
    </xf>
    <xf numFmtId="4" fontId="3" fillId="3" borderId="44" xfId="0" applyNumberFormat="1" applyFont="1" applyFill="1" applyBorder="1" applyAlignment="1" applyProtection="1">
      <alignment vertical="center" wrapText="1"/>
      <protection locked="0"/>
    </xf>
    <xf numFmtId="2" fontId="3" fillId="0" borderId="44" xfId="0" applyNumberFormat="1" applyFont="1" applyBorder="1" applyAlignment="1" applyProtection="1">
      <alignment horizontal="right"/>
      <protection locked="0"/>
    </xf>
    <xf numFmtId="4" fontId="10" fillId="6" borderId="28" xfId="0" applyNumberFormat="1" applyFont="1" applyFill="1" applyBorder="1" applyAlignment="1" applyProtection="1">
      <alignment vertical="center" wrapText="1"/>
      <protection locked="0"/>
    </xf>
    <xf numFmtId="4" fontId="10" fillId="6" borderId="44" xfId="0" applyNumberFormat="1" applyFont="1" applyFill="1" applyBorder="1" applyAlignment="1" applyProtection="1">
      <alignment vertical="center" wrapText="1"/>
      <protection locked="0"/>
    </xf>
    <xf numFmtId="4" fontId="10" fillId="0" borderId="28" xfId="0" applyNumberFormat="1" applyFont="1" applyFill="1" applyBorder="1" applyAlignment="1" applyProtection="1">
      <alignment vertical="center" wrapText="1"/>
      <protection locked="0"/>
    </xf>
    <xf numFmtId="4" fontId="10" fillId="0" borderId="32" xfId="0" applyNumberFormat="1" applyFont="1" applyFill="1" applyBorder="1" applyAlignment="1" applyProtection="1">
      <alignment vertical="center" wrapText="1"/>
      <protection locked="0"/>
    </xf>
    <xf numFmtId="164" fontId="33" fillId="0" borderId="8" xfId="0" applyNumberFormat="1" applyFont="1" applyBorder="1" applyAlignment="1" applyProtection="1">
      <alignment vertical="center" wrapText="1"/>
      <protection locked="0"/>
    </xf>
    <xf numFmtId="49" fontId="3" fillId="4" borderId="8" xfId="15" applyNumberFormat="1" applyFont="1" applyFill="1" applyBorder="1" applyAlignment="1" applyProtection="1">
      <alignment vertical="center" wrapText="1"/>
      <protection locked="0"/>
    </xf>
    <xf numFmtId="164" fontId="10" fillId="2" borderId="30" xfId="0" applyNumberFormat="1" applyFont="1" applyFill="1" applyBorder="1" applyAlignment="1" applyProtection="1">
      <alignment vertical="center" wrapText="1"/>
      <protection locked="0"/>
    </xf>
    <xf numFmtId="4" fontId="10" fillId="0" borderId="19" xfId="0" applyNumberFormat="1" applyFont="1" applyBorder="1" applyAlignment="1" applyProtection="1">
      <alignment vertical="center" wrapText="1"/>
      <protection locked="0"/>
    </xf>
    <xf numFmtId="4" fontId="10" fillId="0" borderId="6" xfId="0" applyNumberFormat="1" applyFont="1" applyFill="1" applyBorder="1" applyAlignment="1" applyProtection="1">
      <alignment vertical="center" wrapText="1"/>
      <protection locked="0"/>
    </xf>
    <xf numFmtId="4" fontId="10" fillId="0" borderId="19" xfId="0" applyNumberFormat="1" applyFont="1" applyFill="1" applyBorder="1" applyAlignment="1" applyProtection="1">
      <alignment vertical="center" wrapText="1"/>
      <protection locked="0"/>
    </xf>
    <xf numFmtId="4" fontId="10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33" fillId="0" borderId="8" xfId="0" applyNumberFormat="1" applyFont="1" applyBorder="1" applyAlignment="1" applyProtection="1">
      <alignment horizontal="right" vertical="center" wrapText="1" indent="1"/>
      <protection locked="0"/>
    </xf>
    <xf numFmtId="49" fontId="3" fillId="4" borderId="8" xfId="15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4" fontId="1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10" fillId="6" borderId="4" xfId="0" applyNumberFormat="1" applyFont="1" applyFill="1" applyBorder="1" applyAlignment="1" applyProtection="1">
      <alignment horizontal="right" vertical="center" wrapText="1" indent="1"/>
      <protection locked="0"/>
    </xf>
    <xf numFmtId="4" fontId="10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4" fontId="10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4" fontId="10" fillId="0" borderId="19" xfId="0" applyNumberFormat="1" applyFont="1" applyBorder="1" applyAlignment="1" applyProtection="1">
      <alignment horizontal="right" vertical="center" wrapText="1" indent="1"/>
      <protection locked="0"/>
    </xf>
    <xf numFmtId="4" fontId="1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10" fillId="0" borderId="4" xfId="100" applyNumberFormat="1" applyFont="1" applyFill="1" applyBorder="1" applyAlignment="1" applyProtection="1">
      <alignment horizontal="right" vertical="center" wrapText="1" indent="1"/>
      <protection locked="0"/>
    </xf>
    <xf numFmtId="164" fontId="33" fillId="0" borderId="8" xfId="100" applyNumberFormat="1" applyFont="1" applyBorder="1" applyAlignment="1" applyProtection="1">
      <alignment horizontal="right" vertical="center" wrapText="1" indent="1"/>
      <protection locked="0"/>
    </xf>
    <xf numFmtId="164" fontId="10" fillId="2" borderId="30" xfId="100" applyNumberFormat="1" applyFont="1" applyFill="1" applyBorder="1" applyAlignment="1" applyProtection="1">
      <alignment horizontal="right" vertical="center" wrapText="1" indent="1"/>
      <protection locked="0"/>
    </xf>
    <xf numFmtId="4" fontId="10" fillId="0" borderId="17" xfId="100" applyNumberFormat="1" applyFont="1" applyFill="1" applyBorder="1" applyAlignment="1" applyProtection="1">
      <alignment horizontal="right" vertical="center" wrapText="1" indent="1"/>
      <protection locked="0"/>
    </xf>
    <xf numFmtId="49" fontId="33" fillId="4" borderId="8" xfId="15" applyNumberFormat="1" applyFont="1" applyFill="1" applyBorder="1" applyAlignment="1" applyProtection="1">
      <alignment horizontal="right" vertical="center" wrapText="1" indent="1"/>
      <protection locked="0"/>
    </xf>
    <xf numFmtId="4" fontId="10" fillId="0" borderId="19" xfId="100" applyNumberFormat="1" applyFont="1" applyBorder="1" applyAlignment="1" applyProtection="1">
      <alignment horizontal="right" vertical="center" wrapText="1" indent="1"/>
      <protection locked="0"/>
    </xf>
    <xf numFmtId="4" fontId="10" fillId="0" borderId="6" xfId="100" applyNumberFormat="1" applyFont="1" applyFill="1" applyBorder="1" applyAlignment="1" applyProtection="1">
      <alignment horizontal="right" vertical="center" wrapText="1" indent="1"/>
      <protection locked="0"/>
    </xf>
    <xf numFmtId="4" fontId="10" fillId="0" borderId="19" xfId="10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38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49" fontId="25" fillId="0" borderId="38" xfId="0" applyNumberFormat="1" applyFont="1" applyFill="1" applyBorder="1" applyAlignment="1">
      <alignment horizontal="left" vertical="center"/>
    </xf>
    <xf numFmtId="49" fontId="25" fillId="0" borderId="18" xfId="0" applyNumberFormat="1" applyFont="1" applyFill="1" applyBorder="1" applyAlignment="1">
      <alignment horizontal="left" vertical="center"/>
    </xf>
    <xf numFmtId="49" fontId="25" fillId="0" borderId="27" xfId="0" applyNumberFormat="1" applyFont="1" applyFill="1" applyBorder="1" applyAlignment="1">
      <alignment horizontal="left" vertical="center"/>
    </xf>
    <xf numFmtId="49" fontId="3" fillId="0" borderId="38" xfId="0" applyNumberFormat="1" applyFont="1" applyFill="1" applyBorder="1" applyAlignment="1">
      <alignment horizontal="left" vertical="center"/>
    </xf>
    <xf numFmtId="49" fontId="3" fillId="0" borderId="18" xfId="0" applyNumberFormat="1" applyFont="1" applyFill="1" applyBorder="1" applyAlignment="1">
      <alignment horizontal="left" vertical="center"/>
    </xf>
    <xf numFmtId="49" fontId="3" fillId="0" borderId="27" xfId="0" applyNumberFormat="1" applyFont="1" applyFill="1" applyBorder="1" applyAlignment="1">
      <alignment horizontal="left" vertical="center"/>
    </xf>
    <xf numFmtId="49" fontId="3" fillId="0" borderId="38" xfId="0" applyNumberFormat="1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49" fontId="20" fillId="0" borderId="38" xfId="0" applyNumberFormat="1" applyFont="1" applyFill="1" applyBorder="1" applyAlignment="1">
      <alignment horizontal="left" vertical="center"/>
    </xf>
    <xf numFmtId="49" fontId="20" fillId="0" borderId="18" xfId="0" applyNumberFormat="1" applyFont="1" applyFill="1" applyBorder="1" applyAlignment="1">
      <alignment horizontal="left" vertical="center"/>
    </xf>
    <xf numFmtId="49" fontId="20" fillId="0" borderId="27" xfId="0" applyNumberFormat="1" applyFont="1" applyFill="1" applyBorder="1" applyAlignment="1">
      <alignment horizontal="left" vertical="center"/>
    </xf>
    <xf numFmtId="0" fontId="5" fillId="0" borderId="1" xfId="15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49" fontId="20" fillId="0" borderId="39" xfId="0" applyNumberFormat="1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/>
    </xf>
    <xf numFmtId="49" fontId="20" fillId="0" borderId="26" xfId="0" applyNumberFormat="1" applyFont="1" applyFill="1" applyBorder="1" applyAlignment="1">
      <alignment horizontal="center" vertical="center"/>
    </xf>
    <xf numFmtId="0" fontId="12" fillId="0" borderId="0" xfId="15" applyFont="1" applyFill="1" applyBorder="1" applyAlignment="1">
      <alignment horizontal="left" vertical="center" wrapText="1"/>
    </xf>
    <xf numFmtId="0" fontId="12" fillId="0" borderId="16" xfId="15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top" wrapText="1"/>
    </xf>
    <xf numFmtId="49" fontId="10" fillId="0" borderId="43" xfId="0" applyNumberFormat="1" applyFont="1" applyFill="1" applyBorder="1" applyAlignment="1">
      <alignment horizontal="center" vertical="center" wrapText="1"/>
    </xf>
    <xf numFmtId="49" fontId="10" fillId="0" borderId="29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left" vertical="center" wrapText="1"/>
    </xf>
    <xf numFmtId="0" fontId="10" fillId="0" borderId="47" xfId="0" applyFont="1" applyFill="1" applyBorder="1" applyAlignment="1">
      <alignment horizontal="left" vertical="center" wrapText="1"/>
    </xf>
    <xf numFmtId="0" fontId="10" fillId="0" borderId="48" xfId="0" applyFont="1" applyFill="1" applyBorder="1" applyAlignment="1">
      <alignment horizontal="left" vertical="center" wrapText="1"/>
    </xf>
    <xf numFmtId="0" fontId="0" fillId="7" borderId="0" xfId="0" applyFill="1" applyAlignment="1">
      <alignment vertical="center"/>
    </xf>
    <xf numFmtId="0" fontId="0" fillId="0" borderId="0" xfId="0" applyAlignment="1">
      <alignment vertical="center"/>
    </xf>
    <xf numFmtId="49" fontId="10" fillId="3" borderId="43" xfId="0" applyNumberFormat="1" applyFont="1" applyFill="1" applyBorder="1" applyAlignment="1">
      <alignment horizontal="center" vertical="center" wrapText="1"/>
    </xf>
    <xf numFmtId="49" fontId="10" fillId="3" borderId="29" xfId="0" applyNumberFormat="1" applyFont="1" applyFill="1" applyBorder="1" applyAlignment="1">
      <alignment horizontal="center" vertical="center" wrapText="1"/>
    </xf>
    <xf numFmtId="49" fontId="10" fillId="3" borderId="22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</cellXfs>
  <cellStyles count="101">
    <cellStyle name=" 1" xfId="24"/>
    <cellStyle name="_06_GCZ_BQ_SO_1241_Hruba" xfId="1"/>
    <cellStyle name="_06_GCZ_BQ_SO_1242+1710_Hruba" xfId="2"/>
    <cellStyle name="_06_GCZ_BQ_SO_1510_Hruba" xfId="3"/>
    <cellStyle name="_06_GCZ_BQ_SO_1810_Hruba" xfId="4"/>
    <cellStyle name="_6VX01" xfId="5"/>
    <cellStyle name="_F6_BS_SO 01+04_6SX01" xfId="6"/>
    <cellStyle name="_SO 05_F6_rain wat drain.060531" xfId="7"/>
    <cellStyle name="_SO 16_6VX01_vzduchotechnika" xfId="8"/>
    <cellStyle name="_TI_SO 01_060301_cz_en" xfId="9"/>
    <cellStyle name="Chybně" xfId="99" builtinId="27"/>
    <cellStyle name="fnRegressQ" xfId="10"/>
    <cellStyle name="Normal 2" xfId="25"/>
    <cellStyle name="normálne 2" xfId="11"/>
    <cellStyle name="normálne 2 2" xfId="21"/>
    <cellStyle name="normálne__výkaz výmer old" xfId="12"/>
    <cellStyle name="Normální" xfId="0" builtinId="0"/>
    <cellStyle name="normální 10" xfId="59"/>
    <cellStyle name="Normální 10 3" xfId="29"/>
    <cellStyle name="Normální 11" xfId="100"/>
    <cellStyle name="normální 16" xfId="26"/>
    <cellStyle name="normální 2" xfId="13"/>
    <cellStyle name="normální 2 2" xfId="22"/>
    <cellStyle name="Normální 3" xfId="14"/>
    <cellStyle name="Normální 3 10" xfId="79"/>
    <cellStyle name="Normální 3 10 2" xfId="92"/>
    <cellStyle name="Normální 3 10 3" xfId="35"/>
    <cellStyle name="Normální 3 11" xfId="70"/>
    <cellStyle name="Normální 3 12" xfId="83"/>
    <cellStyle name="Normální 3 13" xfId="34"/>
    <cellStyle name="Normální 3 14" xfId="30"/>
    <cellStyle name="normální 3 2" xfId="44"/>
    <cellStyle name="normální 3 3" xfId="45"/>
    <cellStyle name="normální 3 4" xfId="43"/>
    <cellStyle name="Normální 3 5" xfId="64"/>
    <cellStyle name="Normální 3 5 2" xfId="69"/>
    <cellStyle name="Normální 3 5 2 2" xfId="77"/>
    <cellStyle name="Normální 3 5 2 3" xfId="90"/>
    <cellStyle name="Normální 3 5 2 4" xfId="40"/>
    <cellStyle name="Normální 3 5 3" xfId="82"/>
    <cellStyle name="Normální 3 5 3 2" xfId="95"/>
    <cellStyle name="Normální 3 5 3 3" xfId="37"/>
    <cellStyle name="Normální 3 5 4" xfId="73"/>
    <cellStyle name="Normální 3 5 5" xfId="86"/>
    <cellStyle name="Normální 3 5 6" xfId="96"/>
    <cellStyle name="Normální 3 6" xfId="63"/>
    <cellStyle name="Normální 3 6 2" xfId="68"/>
    <cellStyle name="Normální 3 6 2 2" xfId="76"/>
    <cellStyle name="Normální 3 6 2 3" xfId="89"/>
    <cellStyle name="Normální 3 6 2 4" xfId="39"/>
    <cellStyle name="Normální 3 6 3" xfId="81"/>
    <cellStyle name="Normální 3 6 3 2" xfId="94"/>
    <cellStyle name="Normální 3 6 3 3" xfId="38"/>
    <cellStyle name="Normální 3 6 4" xfId="72"/>
    <cellStyle name="Normální 3 6 5" xfId="85"/>
    <cellStyle name="Normální 3 6 6" xfId="33"/>
    <cellStyle name="Normální 3 7" xfId="62"/>
    <cellStyle name="Normální 3 7 2" xfId="67"/>
    <cellStyle name="Normální 3 7 2 2" xfId="75"/>
    <cellStyle name="Normální 3 7 2 3" xfId="88"/>
    <cellStyle name="Normální 3 7 2 4" xfId="97"/>
    <cellStyle name="Normální 3 7 3" xfId="80"/>
    <cellStyle name="Normální 3 7 3 2" xfId="93"/>
    <cellStyle name="Normální 3 7 3 3" xfId="36"/>
    <cellStyle name="Normální 3 7 4" xfId="71"/>
    <cellStyle name="Normální 3 7 5" xfId="84"/>
    <cellStyle name="Normální 3 7 6" xfId="31"/>
    <cellStyle name="Normální 3 8" xfId="65"/>
    <cellStyle name="Normální 3 8 2" xfId="74"/>
    <cellStyle name="Normální 3 8 3" xfId="87"/>
    <cellStyle name="Normální 3 8 4" xfId="32"/>
    <cellStyle name="Normální 3 9" xfId="66"/>
    <cellStyle name="Normální 3 9 2" xfId="78"/>
    <cellStyle name="Normální 3 9 3" xfId="91"/>
    <cellStyle name="Normální 3 9 4" xfId="98"/>
    <cellStyle name="normální 4" xfId="41"/>
    <cellStyle name="normální 4 2" xfId="46"/>
    <cellStyle name="normální 4 3" xfId="47"/>
    <cellStyle name="Normální 5" xfId="23"/>
    <cellStyle name="normální 5 2" xfId="49"/>
    <cellStyle name="normální 5 3" xfId="50"/>
    <cellStyle name="normální 5 4" xfId="48"/>
    <cellStyle name="normální 6" xfId="42"/>
    <cellStyle name="normální 6 2" xfId="51"/>
    <cellStyle name="normální 6 3" xfId="52"/>
    <cellStyle name="normální 6 4" xfId="53"/>
    <cellStyle name="normální 6 5" xfId="54"/>
    <cellStyle name="normální 6 6" xfId="55"/>
    <cellStyle name="normální 7" xfId="58"/>
    <cellStyle name="normální 7 2" xfId="56"/>
    <cellStyle name="normální 7 3" xfId="57"/>
    <cellStyle name="normální 8" xfId="60"/>
    <cellStyle name="normální 9" xfId="61"/>
    <cellStyle name="normální 9 2 2" xfId="28"/>
    <cellStyle name="Normální 9 3" xfId="27"/>
    <cellStyle name="normální_GB_DD2_SANITARY_BQ_070105" xfId="20"/>
    <cellStyle name="normální_GB_TB6A_SANITARY_BQ_071601_Vorac" xfId="15"/>
    <cellStyle name="Styl 1" xfId="16"/>
    <cellStyle name="Štýl 1" xfId="17"/>
    <cellStyle name="Style 1" xfId="18"/>
    <cellStyle name="標準_20070117 Mechanical BOQ CLIENT CONTRACT last version" xfId="19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1981203</xdr:colOff>
      <xdr:row>0</xdr:row>
      <xdr:rowOff>146050</xdr:rowOff>
    </xdr:from>
    <xdr:to>
      <xdr:col>5</xdr:col>
      <xdr:colOff>946151</xdr:colOff>
      <xdr:row>0</xdr:row>
      <xdr:rowOff>641223</xdr:rowOff>
    </xdr:to>
    <xdr:pic>
      <xdr:nvPicPr>
        <xdr:cNvPr id="4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3" y="1460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825500</xdr:colOff>
          <xdr:row>19</xdr:row>
          <xdr:rowOff>0</xdr:rowOff>
        </xdr:from>
        <xdr:to>
          <xdr:col>2</xdr:col>
          <xdr:colOff>1092200</xdr:colOff>
          <xdr:row>20</xdr:row>
          <xdr:rowOff>177800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806450</xdr:colOff>
          <xdr:row>19</xdr:row>
          <xdr:rowOff>0</xdr:rowOff>
        </xdr:from>
        <xdr:to>
          <xdr:col>2</xdr:col>
          <xdr:colOff>1073150</xdr:colOff>
          <xdr:row>20</xdr:row>
          <xdr:rowOff>158750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831850</xdr:colOff>
          <xdr:row>19</xdr:row>
          <xdr:rowOff>0</xdr:rowOff>
        </xdr:from>
        <xdr:to>
          <xdr:col>3</xdr:col>
          <xdr:colOff>1098550</xdr:colOff>
          <xdr:row>20</xdr:row>
          <xdr:rowOff>158750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831850</xdr:colOff>
          <xdr:row>19</xdr:row>
          <xdr:rowOff>0</xdr:rowOff>
        </xdr:from>
        <xdr:to>
          <xdr:col>3</xdr:col>
          <xdr:colOff>1098550</xdr:colOff>
          <xdr:row>20</xdr:row>
          <xdr:rowOff>158750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831850</xdr:colOff>
          <xdr:row>19</xdr:row>
          <xdr:rowOff>0</xdr:rowOff>
        </xdr:from>
        <xdr:to>
          <xdr:col>3</xdr:col>
          <xdr:colOff>1098550</xdr:colOff>
          <xdr:row>20</xdr:row>
          <xdr:rowOff>177800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831850</xdr:colOff>
          <xdr:row>19</xdr:row>
          <xdr:rowOff>0</xdr:rowOff>
        </xdr:from>
        <xdr:to>
          <xdr:col>3</xdr:col>
          <xdr:colOff>1098550</xdr:colOff>
          <xdr:row>20</xdr:row>
          <xdr:rowOff>177800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831850</xdr:colOff>
          <xdr:row>19</xdr:row>
          <xdr:rowOff>0</xdr:rowOff>
        </xdr:from>
        <xdr:to>
          <xdr:col>3</xdr:col>
          <xdr:colOff>1098550</xdr:colOff>
          <xdr:row>20</xdr:row>
          <xdr:rowOff>177800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825500</xdr:colOff>
          <xdr:row>19</xdr:row>
          <xdr:rowOff>0</xdr:rowOff>
        </xdr:from>
        <xdr:to>
          <xdr:col>2</xdr:col>
          <xdr:colOff>1092200</xdr:colOff>
          <xdr:row>20</xdr:row>
          <xdr:rowOff>177800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825500</xdr:colOff>
          <xdr:row>19</xdr:row>
          <xdr:rowOff>0</xdr:rowOff>
        </xdr:from>
        <xdr:to>
          <xdr:col>2</xdr:col>
          <xdr:colOff>1092200</xdr:colOff>
          <xdr:row>20</xdr:row>
          <xdr:rowOff>177800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806450</xdr:colOff>
          <xdr:row>19</xdr:row>
          <xdr:rowOff>0</xdr:rowOff>
        </xdr:from>
        <xdr:to>
          <xdr:col>2</xdr:col>
          <xdr:colOff>1073150</xdr:colOff>
          <xdr:row>20</xdr:row>
          <xdr:rowOff>158750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4267200</xdr:colOff>
      <xdr:row>0</xdr:row>
      <xdr:rowOff>190500</xdr:rowOff>
    </xdr:from>
    <xdr:to>
      <xdr:col>3</xdr:col>
      <xdr:colOff>1041398</xdr:colOff>
      <xdr:row>0</xdr:row>
      <xdr:rowOff>685673</xdr:rowOff>
    </xdr:to>
    <xdr:pic>
      <xdr:nvPicPr>
        <xdr:cNvPr id="5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5600" y="1905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4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4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5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8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9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10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11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12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1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704850</xdr:colOff>
      <xdr:row>0</xdr:row>
      <xdr:rowOff>114300</xdr:rowOff>
    </xdr:from>
    <xdr:to>
      <xdr:col>6</xdr:col>
      <xdr:colOff>1117598</xdr:colOff>
      <xdr:row>0</xdr:row>
      <xdr:rowOff>609473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1143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4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5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6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7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8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9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10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11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12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1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14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15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692150</xdr:colOff>
      <xdr:row>0</xdr:row>
      <xdr:rowOff>88900</xdr:rowOff>
    </xdr:from>
    <xdr:to>
      <xdr:col>6</xdr:col>
      <xdr:colOff>1104898</xdr:colOff>
      <xdr:row>0</xdr:row>
      <xdr:rowOff>584073</xdr:rowOff>
    </xdr:to>
    <xdr:pic>
      <xdr:nvPicPr>
        <xdr:cNvPr id="16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0100" y="8890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120650</xdr:rowOff>
    </xdr:from>
    <xdr:to>
      <xdr:col>6</xdr:col>
      <xdr:colOff>1098548</xdr:colOff>
      <xdr:row>0</xdr:row>
      <xdr:rowOff>615823</xdr:rowOff>
    </xdr:to>
    <xdr:pic>
      <xdr:nvPicPr>
        <xdr:cNvPr id="17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0650"/>
          <a:ext cx="2070098" cy="4951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P38"/>
  <sheetViews>
    <sheetView showGridLines="0" workbookViewId="0">
      <selection activeCell="E5" sqref="E5"/>
    </sheetView>
  </sheetViews>
  <sheetFormatPr defaultColWidth="9.08984375" defaultRowHeight="12.5" x14ac:dyDescent="0.25"/>
  <cols>
    <col min="1" max="1" width="11.54296875" style="45" customWidth="1"/>
    <col min="2" max="2" width="46.453125" style="65" customWidth="1"/>
    <col min="3" max="4" width="28.6328125" style="65" customWidth="1"/>
    <col min="5" max="5" width="15.6328125" style="65" customWidth="1"/>
    <col min="6" max="6" width="15.6328125" style="52" customWidth="1"/>
    <col min="7" max="7" width="1.6328125" style="49" customWidth="1"/>
    <col min="8" max="8" width="9.90625" style="50" bestFit="1" customWidth="1"/>
    <col min="9" max="9" width="15" style="65" bestFit="1" customWidth="1"/>
    <col min="10" max="10" width="15" style="65" customWidth="1"/>
    <col min="11" max="11" width="26.36328125" style="65" bestFit="1" customWidth="1"/>
    <col min="12" max="12" width="11.08984375" style="65" bestFit="1" customWidth="1"/>
    <col min="13" max="16384" width="9.08984375" style="65"/>
  </cols>
  <sheetData>
    <row r="1" spans="1:8" ht="54.9" customHeight="1" x14ac:dyDescent="0.25">
      <c r="A1" s="71" t="s">
        <v>30</v>
      </c>
      <c r="B1" s="489" t="s">
        <v>127</v>
      </c>
      <c r="C1" s="489"/>
      <c r="D1" s="24"/>
      <c r="E1" s="60"/>
      <c r="F1" s="59"/>
      <c r="G1" s="65"/>
      <c r="H1" s="65"/>
    </row>
    <row r="2" spans="1:8" ht="54.65" customHeight="1" x14ac:dyDescent="0.25">
      <c r="A2" s="73" t="s">
        <v>31</v>
      </c>
      <c r="B2" s="499" t="s">
        <v>128</v>
      </c>
      <c r="C2" s="499"/>
      <c r="D2" s="25"/>
      <c r="E2" s="490" t="s">
        <v>386</v>
      </c>
      <c r="F2" s="491"/>
      <c r="G2" s="65"/>
      <c r="H2" s="65"/>
    </row>
    <row r="3" spans="1:8" ht="42" customHeight="1" x14ac:dyDescent="0.25">
      <c r="A3" s="73" t="s">
        <v>32</v>
      </c>
      <c r="B3" s="497" t="s">
        <v>382</v>
      </c>
      <c r="C3" s="497"/>
      <c r="D3" s="26"/>
      <c r="E3" s="490"/>
      <c r="F3" s="491"/>
      <c r="G3" s="65"/>
      <c r="H3" s="65"/>
    </row>
    <row r="4" spans="1:8" s="28" customFormat="1" ht="30" customHeight="1" thickBot="1" x14ac:dyDescent="0.3">
      <c r="A4" s="64"/>
      <c r="B4" s="498"/>
      <c r="C4" s="498"/>
      <c r="D4" s="27"/>
      <c r="E4" s="492"/>
      <c r="F4" s="493"/>
    </row>
    <row r="5" spans="1:8" s="173" customFormat="1" ht="12" thickBot="1" x14ac:dyDescent="0.3">
      <c r="A5" s="141"/>
      <c r="B5" s="142"/>
      <c r="C5" s="142"/>
      <c r="D5" s="142"/>
      <c r="E5" s="143"/>
      <c r="F5" s="144"/>
    </row>
    <row r="6" spans="1:8" s="33" customFormat="1" ht="10.5" customHeight="1" x14ac:dyDescent="0.25">
      <c r="A6" s="494"/>
      <c r="B6" s="495"/>
      <c r="C6" s="495"/>
      <c r="D6" s="495"/>
      <c r="E6" s="495"/>
      <c r="F6" s="496"/>
      <c r="G6" s="31"/>
      <c r="H6" s="32"/>
    </row>
    <row r="7" spans="1:8" s="40" customFormat="1" ht="18.899999999999999" customHeight="1" x14ac:dyDescent="0.25">
      <c r="A7" s="486" t="s">
        <v>37</v>
      </c>
      <c r="B7" s="487"/>
      <c r="C7" s="487"/>
      <c r="D7" s="487"/>
      <c r="E7" s="487"/>
      <c r="F7" s="488"/>
      <c r="G7" s="38"/>
      <c r="H7" s="39"/>
    </row>
    <row r="8" spans="1:8" s="40" customFormat="1" ht="18.899999999999999" customHeight="1" x14ac:dyDescent="0.25">
      <c r="A8" s="471" t="s">
        <v>38</v>
      </c>
      <c r="B8" s="472"/>
      <c r="C8" s="472"/>
      <c r="D8" s="472"/>
      <c r="E8" s="472"/>
      <c r="F8" s="473"/>
      <c r="G8" s="38"/>
      <c r="H8" s="39"/>
    </row>
    <row r="9" spans="1:8" s="40" customFormat="1" ht="20.149999999999999" customHeight="1" x14ac:dyDescent="0.25">
      <c r="A9" s="483" t="s">
        <v>4</v>
      </c>
      <c r="B9" s="484"/>
      <c r="C9" s="484"/>
      <c r="D9" s="484"/>
      <c r="E9" s="484"/>
      <c r="F9" s="485"/>
    </row>
    <row r="10" spans="1:8" s="40" customFormat="1" ht="28.5" customHeight="1" x14ac:dyDescent="0.25">
      <c r="A10" s="483" t="s">
        <v>29</v>
      </c>
      <c r="B10" s="484"/>
      <c r="C10" s="484"/>
      <c r="D10" s="484"/>
      <c r="E10" s="484"/>
      <c r="F10" s="485"/>
    </row>
    <row r="11" spans="1:8" s="40" customFormat="1" ht="20.149999999999999" customHeight="1" x14ac:dyDescent="0.25">
      <c r="A11" s="483" t="s">
        <v>5</v>
      </c>
      <c r="B11" s="484"/>
      <c r="C11" s="484"/>
      <c r="D11" s="484"/>
      <c r="E11" s="484"/>
      <c r="F11" s="485"/>
    </row>
    <row r="12" spans="1:8" s="40" customFormat="1" ht="54.75" customHeight="1" x14ac:dyDescent="0.25">
      <c r="A12" s="483" t="s">
        <v>122</v>
      </c>
      <c r="B12" s="484"/>
      <c r="C12" s="484"/>
      <c r="D12" s="484"/>
      <c r="E12" s="484"/>
      <c r="F12" s="485"/>
    </row>
    <row r="13" spans="1:8" s="40" customFormat="1" ht="20.149999999999999" customHeight="1" x14ac:dyDescent="0.25">
      <c r="A13" s="483" t="s">
        <v>123</v>
      </c>
      <c r="B13" s="484"/>
      <c r="C13" s="484"/>
      <c r="D13" s="484"/>
      <c r="E13" s="484"/>
      <c r="F13" s="485"/>
      <c r="G13" s="69"/>
    </row>
    <row r="14" spans="1:8" s="40" customFormat="1" ht="20.149999999999999" customHeight="1" x14ac:dyDescent="0.25">
      <c r="A14" s="483" t="s">
        <v>124</v>
      </c>
      <c r="B14" s="484"/>
      <c r="C14" s="484"/>
      <c r="D14" s="484"/>
      <c r="E14" s="484"/>
      <c r="F14" s="485"/>
      <c r="G14" s="69"/>
    </row>
    <row r="15" spans="1:8" s="40" customFormat="1" ht="20.149999999999999" customHeight="1" x14ac:dyDescent="0.25">
      <c r="A15" s="483" t="s">
        <v>125</v>
      </c>
      <c r="B15" s="484"/>
      <c r="C15" s="484"/>
      <c r="D15" s="484"/>
      <c r="E15" s="484"/>
      <c r="F15" s="485"/>
      <c r="G15" s="69"/>
    </row>
    <row r="16" spans="1:8" s="33" customFormat="1" ht="10.5" customHeight="1" x14ac:dyDescent="0.25">
      <c r="A16" s="75"/>
      <c r="B16" s="68"/>
      <c r="C16" s="67"/>
      <c r="D16" s="67"/>
      <c r="E16" s="67"/>
      <c r="F16" s="74"/>
      <c r="G16" s="31"/>
      <c r="H16" s="32"/>
    </row>
    <row r="17" spans="1:16" s="40" customFormat="1" ht="24.9" customHeight="1" x14ac:dyDescent="0.25">
      <c r="A17" s="471" t="s">
        <v>39</v>
      </c>
      <c r="B17" s="472"/>
      <c r="C17" s="472"/>
      <c r="D17" s="472"/>
      <c r="E17" s="472"/>
      <c r="F17" s="473"/>
    </row>
    <row r="18" spans="1:16" s="40" customFormat="1" ht="24.9" customHeight="1" x14ac:dyDescent="0.25">
      <c r="A18" s="474" t="s">
        <v>119</v>
      </c>
      <c r="B18" s="475"/>
      <c r="C18" s="475"/>
      <c r="D18" s="475"/>
      <c r="E18" s="475"/>
      <c r="F18" s="476"/>
    </row>
    <row r="19" spans="1:16" s="33" customFormat="1" ht="24.9" customHeight="1" x14ac:dyDescent="0.25">
      <c r="A19" s="477" t="s">
        <v>120</v>
      </c>
      <c r="B19" s="478"/>
      <c r="C19" s="478"/>
      <c r="D19" s="478"/>
      <c r="E19" s="478"/>
      <c r="F19" s="479"/>
      <c r="G19" s="31"/>
      <c r="H19" s="32"/>
    </row>
    <row r="20" spans="1:16" s="40" customFormat="1" ht="20.149999999999999" customHeight="1" x14ac:dyDescent="0.25">
      <c r="A20" s="480" t="s">
        <v>34</v>
      </c>
      <c r="B20" s="481"/>
      <c r="C20" s="481"/>
      <c r="D20" s="481"/>
      <c r="E20" s="481"/>
      <c r="F20" s="482"/>
      <c r="G20" s="38"/>
      <c r="H20" s="39"/>
    </row>
    <row r="21" spans="1:16" s="40" customFormat="1" ht="20.149999999999999" customHeight="1" x14ac:dyDescent="0.25">
      <c r="A21" s="468" t="s">
        <v>35</v>
      </c>
      <c r="B21" s="469"/>
      <c r="C21" s="469"/>
      <c r="D21" s="469"/>
      <c r="E21" s="469"/>
      <c r="F21" s="470"/>
      <c r="G21" s="38"/>
      <c r="H21" s="39"/>
    </row>
    <row r="22" spans="1:16" s="40" customFormat="1" ht="20.149999999999999" customHeight="1" x14ac:dyDescent="0.25">
      <c r="A22" s="468" t="s">
        <v>36</v>
      </c>
      <c r="B22" s="469"/>
      <c r="C22" s="469"/>
      <c r="D22" s="469"/>
      <c r="E22" s="469"/>
      <c r="F22" s="470"/>
      <c r="G22" s="38"/>
      <c r="H22" s="39"/>
    </row>
    <row r="23" spans="1:16" s="40" customFormat="1" ht="24.9" customHeight="1" x14ac:dyDescent="0.25">
      <c r="A23" s="468" t="s">
        <v>40</v>
      </c>
      <c r="B23" s="469"/>
      <c r="C23" s="469"/>
      <c r="D23" s="469"/>
      <c r="E23" s="469"/>
      <c r="F23" s="470"/>
      <c r="G23" s="38"/>
      <c r="H23" s="39"/>
    </row>
    <row r="24" spans="1:16" s="33" customFormat="1" ht="10.5" customHeight="1" x14ac:dyDescent="0.25">
      <c r="A24" s="75"/>
      <c r="B24" s="68"/>
      <c r="C24" s="67"/>
      <c r="D24" s="67"/>
      <c r="E24" s="67"/>
      <c r="F24" s="74"/>
      <c r="G24" s="31"/>
      <c r="H24" s="32"/>
    </row>
    <row r="25" spans="1:16" s="52" customFormat="1" x14ac:dyDescent="0.25">
      <c r="A25" s="45"/>
      <c r="B25" s="65"/>
      <c r="C25" s="65"/>
      <c r="D25" s="65"/>
      <c r="E25" s="51"/>
      <c r="G25" s="49"/>
      <c r="H25" s="50"/>
      <c r="I25" s="65"/>
      <c r="J25" s="65"/>
      <c r="K25" s="65"/>
      <c r="L25" s="65"/>
      <c r="M25" s="65"/>
      <c r="N25" s="65"/>
      <c r="O25" s="65"/>
      <c r="P25" s="65"/>
    </row>
    <row r="26" spans="1:16" s="52" customFormat="1" x14ac:dyDescent="0.25">
      <c r="A26" s="45"/>
      <c r="B26" s="65"/>
      <c r="C26" s="65"/>
      <c r="D26" s="65"/>
      <c r="E26" s="51"/>
      <c r="G26" s="49"/>
      <c r="H26" s="50"/>
      <c r="I26" s="65"/>
      <c r="J26" s="65"/>
      <c r="K26" s="65"/>
      <c r="L26" s="65"/>
      <c r="M26" s="65"/>
      <c r="N26" s="65"/>
      <c r="O26" s="65"/>
      <c r="P26" s="65"/>
    </row>
    <row r="27" spans="1:16" s="52" customFormat="1" x14ac:dyDescent="0.25">
      <c r="A27" s="45"/>
      <c r="B27" s="65"/>
      <c r="C27" s="65"/>
      <c r="D27" s="65"/>
      <c r="E27" s="51"/>
      <c r="G27" s="49"/>
      <c r="H27" s="50"/>
      <c r="I27" s="65"/>
      <c r="J27" s="65"/>
      <c r="K27" s="65"/>
      <c r="L27" s="65"/>
      <c r="M27" s="65"/>
      <c r="N27" s="65"/>
      <c r="O27" s="65"/>
      <c r="P27" s="65"/>
    </row>
    <row r="28" spans="1:16" s="52" customFormat="1" x14ac:dyDescent="0.25">
      <c r="A28" s="45"/>
      <c r="B28" s="65"/>
      <c r="C28" s="65"/>
      <c r="D28" s="65"/>
      <c r="E28" s="51"/>
      <c r="G28" s="49"/>
      <c r="H28" s="50"/>
      <c r="I28" s="65"/>
      <c r="J28" s="65"/>
      <c r="K28" s="65"/>
      <c r="L28" s="65"/>
      <c r="M28" s="65"/>
      <c r="N28" s="65"/>
      <c r="O28" s="65"/>
      <c r="P28" s="65"/>
    </row>
    <row r="29" spans="1:16" s="52" customFormat="1" x14ac:dyDescent="0.25">
      <c r="A29" s="45"/>
      <c r="B29" s="65"/>
      <c r="C29" s="65"/>
      <c r="D29" s="65"/>
      <c r="E29" s="51"/>
      <c r="G29" s="49"/>
      <c r="H29" s="50"/>
      <c r="I29" s="65"/>
      <c r="J29" s="65"/>
      <c r="K29" s="65"/>
      <c r="L29" s="65"/>
      <c r="M29" s="65"/>
      <c r="N29" s="65"/>
      <c r="O29" s="65"/>
      <c r="P29" s="65"/>
    </row>
    <row r="30" spans="1:16" s="52" customFormat="1" x14ac:dyDescent="0.25">
      <c r="A30" s="45"/>
      <c r="B30" s="65"/>
      <c r="C30" s="65"/>
      <c r="D30" s="65"/>
      <c r="E30" s="51"/>
      <c r="G30" s="49"/>
      <c r="H30" s="50"/>
      <c r="I30" s="65"/>
      <c r="J30" s="65"/>
      <c r="K30" s="65"/>
      <c r="L30" s="65"/>
      <c r="M30" s="65"/>
      <c r="N30" s="65"/>
      <c r="O30" s="65"/>
      <c r="P30" s="65"/>
    </row>
    <row r="31" spans="1:16" s="52" customFormat="1" x14ac:dyDescent="0.25">
      <c r="A31" s="45"/>
      <c r="B31" s="65"/>
      <c r="C31" s="65"/>
      <c r="D31" s="65"/>
      <c r="E31" s="51"/>
      <c r="G31" s="49"/>
      <c r="H31" s="50"/>
      <c r="I31" s="65"/>
      <c r="J31" s="65"/>
      <c r="K31" s="65"/>
      <c r="L31" s="65"/>
      <c r="M31" s="65"/>
      <c r="N31" s="65"/>
      <c r="O31" s="65"/>
      <c r="P31" s="65"/>
    </row>
    <row r="32" spans="1:16" s="52" customFormat="1" x14ac:dyDescent="0.25">
      <c r="A32" s="45"/>
      <c r="B32" s="65"/>
      <c r="C32" s="65"/>
      <c r="D32" s="65"/>
      <c r="E32" s="51"/>
      <c r="G32" s="49"/>
      <c r="H32" s="50"/>
      <c r="I32" s="65"/>
      <c r="J32" s="65"/>
      <c r="K32" s="65"/>
      <c r="L32" s="65"/>
      <c r="M32" s="65"/>
      <c r="N32" s="65"/>
      <c r="O32" s="65"/>
      <c r="P32" s="65"/>
    </row>
    <row r="33" spans="1:16" s="52" customFormat="1" x14ac:dyDescent="0.25">
      <c r="A33" s="45"/>
      <c r="B33" s="65"/>
      <c r="C33" s="65"/>
      <c r="D33" s="65"/>
      <c r="E33" s="51"/>
      <c r="G33" s="49"/>
      <c r="H33" s="50"/>
      <c r="I33" s="65"/>
      <c r="J33" s="65"/>
      <c r="K33" s="65"/>
      <c r="L33" s="65"/>
      <c r="M33" s="65"/>
      <c r="N33" s="65"/>
      <c r="O33" s="65"/>
      <c r="P33" s="65"/>
    </row>
    <row r="34" spans="1:16" s="52" customFormat="1" x14ac:dyDescent="0.25">
      <c r="A34" s="45"/>
      <c r="B34" s="65"/>
      <c r="C34" s="65"/>
      <c r="D34" s="65"/>
      <c r="E34" s="51"/>
      <c r="G34" s="49"/>
      <c r="H34" s="50"/>
      <c r="I34" s="65"/>
      <c r="J34" s="65"/>
      <c r="K34" s="65"/>
      <c r="L34" s="65"/>
      <c r="M34" s="65"/>
      <c r="N34" s="65"/>
      <c r="O34" s="65"/>
      <c r="P34" s="65"/>
    </row>
    <row r="35" spans="1:16" s="52" customFormat="1" x14ac:dyDescent="0.25">
      <c r="A35" s="45"/>
      <c r="B35" s="65"/>
      <c r="C35" s="65"/>
      <c r="D35" s="65"/>
      <c r="E35" s="51"/>
      <c r="G35" s="49"/>
      <c r="H35" s="50"/>
      <c r="I35" s="65"/>
      <c r="J35" s="65"/>
      <c r="K35" s="65"/>
      <c r="L35" s="65"/>
      <c r="M35" s="65"/>
      <c r="N35" s="65"/>
      <c r="O35" s="65"/>
      <c r="P35" s="65"/>
    </row>
    <row r="36" spans="1:16" s="52" customFormat="1" x14ac:dyDescent="0.25">
      <c r="A36" s="45"/>
      <c r="B36" s="65"/>
      <c r="C36" s="65"/>
      <c r="D36" s="65"/>
      <c r="E36" s="51"/>
      <c r="G36" s="49"/>
      <c r="H36" s="50"/>
      <c r="I36" s="65"/>
      <c r="J36" s="65"/>
      <c r="K36" s="65"/>
      <c r="L36" s="65"/>
      <c r="M36" s="65"/>
      <c r="N36" s="65"/>
      <c r="O36" s="65"/>
      <c r="P36" s="65"/>
    </row>
    <row r="37" spans="1:16" s="52" customFormat="1" x14ac:dyDescent="0.25">
      <c r="A37" s="45"/>
      <c r="B37" s="65"/>
      <c r="C37" s="65"/>
      <c r="D37" s="65"/>
      <c r="E37" s="51"/>
      <c r="G37" s="49"/>
      <c r="H37" s="50"/>
      <c r="I37" s="65"/>
      <c r="J37" s="65"/>
      <c r="K37" s="65"/>
      <c r="L37" s="65"/>
      <c r="M37" s="65"/>
      <c r="N37" s="65"/>
      <c r="O37" s="65"/>
      <c r="P37" s="65"/>
    </row>
    <row r="38" spans="1:16" s="52" customFormat="1" x14ac:dyDescent="0.25">
      <c r="A38" s="45"/>
      <c r="B38" s="65"/>
      <c r="C38" s="65"/>
      <c r="D38" s="65"/>
      <c r="E38" s="51"/>
      <c r="G38" s="49"/>
      <c r="H38" s="50"/>
      <c r="I38" s="65"/>
      <c r="J38" s="65"/>
      <c r="K38" s="65"/>
      <c r="L38" s="65"/>
      <c r="M38" s="65"/>
      <c r="N38" s="65"/>
      <c r="O38" s="65"/>
      <c r="P38" s="65"/>
    </row>
  </sheetData>
  <sheetProtection algorithmName="SHA-512" hashValue="VBPI2njhgU7WM22VEvXNfpPyA9JrRnGQGZJl01THL5CO65/C5YGLKjH/PCZFyQlV/llxYmuTUdj/rllSARM7Zg==" saltValue="09/aFxGE/e71Hc7Pt34Jhw==" spinCount="100000" sheet="1" objects="1" scenarios="1"/>
  <customSheetViews>
    <customSheetView guid="{6C668803-97CD-49BF-9F18-6C4B75B7DFF7}" showGridLines="0" fitToPage="1">
      <selection activeCell="A8" sqref="A8:F8"/>
      <pageMargins left="0.39370078740157483" right="0.39370078740157483" top="0.74803149606299213" bottom="0.74803149606299213" header="0.31496062992125984" footer="0.31496062992125984"/>
      <printOptions horizontalCentered="1"/>
      <pageSetup paperSize="9" scale="64" fitToHeight="0" orientation="portrait" r:id="rId1"/>
      <headerFooter>
        <oddFooter>&amp;L&amp;F
&amp;A&amp;C&amp;P/&amp;N</oddFooter>
      </headerFooter>
    </customSheetView>
  </customSheetViews>
  <mergeCells count="21">
    <mergeCell ref="B1:C1"/>
    <mergeCell ref="E2:F4"/>
    <mergeCell ref="A6:F6"/>
    <mergeCell ref="A10:F10"/>
    <mergeCell ref="A11:F11"/>
    <mergeCell ref="B3:C4"/>
    <mergeCell ref="B2:C2"/>
    <mergeCell ref="A15:F15"/>
    <mergeCell ref="A14:F14"/>
    <mergeCell ref="A7:F7"/>
    <mergeCell ref="A8:F8"/>
    <mergeCell ref="A9:F9"/>
    <mergeCell ref="A12:F12"/>
    <mergeCell ref="A13:F13"/>
    <mergeCell ref="A21:F21"/>
    <mergeCell ref="A22:F22"/>
    <mergeCell ref="A23:F23"/>
    <mergeCell ref="A17:F17"/>
    <mergeCell ref="A18:F18"/>
    <mergeCell ref="A19:F19"/>
    <mergeCell ref="A20:F2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5" fitToHeight="0" orientation="portrait" r:id="rId2"/>
  <headerFooter>
    <oddFooter>&amp;L&amp;F
&amp;A&amp;C&amp;P/&amp;N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27" r:id="rId5" name="Check Box 31">
              <controlPr defaultSize="0" autoFill="0" autoLine="0" autoPict="0">
                <anchor moveWithCells="1">
                  <from>
                    <xdr:col>2</xdr:col>
                    <xdr:colOff>825500</xdr:colOff>
                    <xdr:row>19</xdr:row>
                    <xdr:rowOff>0</xdr:rowOff>
                  </from>
                  <to>
                    <xdr:col>2</xdr:col>
                    <xdr:colOff>1092200</xdr:colOff>
                    <xdr:row>20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6" name="Check Box 32">
              <controlPr defaultSize="0" autoFill="0" autoLine="0" autoPict="0">
                <anchor moveWithCells="1">
                  <from>
                    <xdr:col>2</xdr:col>
                    <xdr:colOff>806450</xdr:colOff>
                    <xdr:row>19</xdr:row>
                    <xdr:rowOff>0</xdr:rowOff>
                  </from>
                  <to>
                    <xdr:col>2</xdr:col>
                    <xdr:colOff>1073150</xdr:colOff>
                    <xdr:row>20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7" name="Check Box 33">
              <controlPr defaultSize="0" autoFill="0" autoLine="0" autoPict="0">
                <anchor moveWithCells="1">
                  <from>
                    <xdr:col>3</xdr:col>
                    <xdr:colOff>831850</xdr:colOff>
                    <xdr:row>19</xdr:row>
                    <xdr:rowOff>0</xdr:rowOff>
                  </from>
                  <to>
                    <xdr:col>3</xdr:col>
                    <xdr:colOff>1098550</xdr:colOff>
                    <xdr:row>20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8" name="Check Box 34">
              <controlPr defaultSize="0" autoFill="0" autoLine="0" autoPict="0">
                <anchor moveWithCells="1">
                  <from>
                    <xdr:col>3</xdr:col>
                    <xdr:colOff>831850</xdr:colOff>
                    <xdr:row>19</xdr:row>
                    <xdr:rowOff>0</xdr:rowOff>
                  </from>
                  <to>
                    <xdr:col>3</xdr:col>
                    <xdr:colOff>1098550</xdr:colOff>
                    <xdr:row>20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9" name="Check Box 35">
              <controlPr defaultSize="0" autoFill="0" autoLine="0" autoPict="0">
                <anchor moveWithCells="1">
                  <from>
                    <xdr:col>3</xdr:col>
                    <xdr:colOff>831850</xdr:colOff>
                    <xdr:row>19</xdr:row>
                    <xdr:rowOff>0</xdr:rowOff>
                  </from>
                  <to>
                    <xdr:col>3</xdr:col>
                    <xdr:colOff>1098550</xdr:colOff>
                    <xdr:row>20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10" name="Check Box 36">
              <controlPr defaultSize="0" autoFill="0" autoLine="0" autoPict="0">
                <anchor moveWithCells="1">
                  <from>
                    <xdr:col>3</xdr:col>
                    <xdr:colOff>831850</xdr:colOff>
                    <xdr:row>19</xdr:row>
                    <xdr:rowOff>0</xdr:rowOff>
                  </from>
                  <to>
                    <xdr:col>3</xdr:col>
                    <xdr:colOff>1098550</xdr:colOff>
                    <xdr:row>20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11" name="Check Box 37">
              <controlPr defaultSize="0" autoFill="0" autoLine="0" autoPict="0">
                <anchor moveWithCells="1">
                  <from>
                    <xdr:col>3</xdr:col>
                    <xdr:colOff>831850</xdr:colOff>
                    <xdr:row>19</xdr:row>
                    <xdr:rowOff>0</xdr:rowOff>
                  </from>
                  <to>
                    <xdr:col>3</xdr:col>
                    <xdr:colOff>1098550</xdr:colOff>
                    <xdr:row>20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12" name="Check Box 38">
              <controlPr defaultSize="0" autoFill="0" autoLine="0" autoPict="0">
                <anchor moveWithCells="1">
                  <from>
                    <xdr:col>2</xdr:col>
                    <xdr:colOff>825500</xdr:colOff>
                    <xdr:row>19</xdr:row>
                    <xdr:rowOff>0</xdr:rowOff>
                  </from>
                  <to>
                    <xdr:col>2</xdr:col>
                    <xdr:colOff>1092200</xdr:colOff>
                    <xdr:row>20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13" name="Check Box 39">
              <controlPr defaultSize="0" autoFill="0" autoLine="0" autoPict="0">
                <anchor moveWithCells="1">
                  <from>
                    <xdr:col>2</xdr:col>
                    <xdr:colOff>825500</xdr:colOff>
                    <xdr:row>19</xdr:row>
                    <xdr:rowOff>0</xdr:rowOff>
                  </from>
                  <to>
                    <xdr:col>2</xdr:col>
                    <xdr:colOff>1092200</xdr:colOff>
                    <xdr:row>20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14" name="Check Box 40">
              <controlPr defaultSize="0" autoFill="0" autoLine="0" autoPict="0">
                <anchor moveWithCells="1">
                  <from>
                    <xdr:col>2</xdr:col>
                    <xdr:colOff>806450</xdr:colOff>
                    <xdr:row>19</xdr:row>
                    <xdr:rowOff>0</xdr:rowOff>
                  </from>
                  <to>
                    <xdr:col>2</xdr:col>
                    <xdr:colOff>1073150</xdr:colOff>
                    <xdr:row>20</xdr:row>
                    <xdr:rowOff>158750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76"/>
  <sheetViews>
    <sheetView showGridLines="0" tabSelected="1" view="pageBreakPreview" zoomScaleNormal="100" zoomScaleSheetLayoutView="100" workbookViewId="0">
      <selection activeCell="D16" sqref="D16"/>
    </sheetView>
  </sheetViews>
  <sheetFormatPr defaultRowHeight="12.5" x14ac:dyDescent="0.25"/>
  <cols>
    <col min="1" max="1" width="16.6328125" style="45" customWidth="1"/>
    <col min="2" max="2" width="61.36328125" customWidth="1"/>
    <col min="3" max="3" width="14.54296875" customWidth="1"/>
    <col min="4" max="4" width="21.08984375" style="52" customWidth="1"/>
    <col min="5" max="5" width="9.90625" style="50" bestFit="1" customWidth="1"/>
    <col min="6" max="6" width="11.08984375" customWidth="1"/>
    <col min="7" max="7" width="1.6328125" customWidth="1"/>
  </cols>
  <sheetData>
    <row r="1" spans="1:13" ht="54.9" customHeight="1" x14ac:dyDescent="0.25">
      <c r="A1" s="62" t="s">
        <v>30</v>
      </c>
      <c r="B1" s="72" t="str">
        <f>Kryci_list_VV!B1</f>
        <v xml:space="preserve">Mendelova univerzita v Brně
Zemědělská 1665/1, 613 00 Brno, Česká republika
</v>
      </c>
      <c r="C1" s="60"/>
      <c r="D1" s="61"/>
      <c r="E1"/>
      <c r="J1" s="65"/>
    </row>
    <row r="2" spans="1:13" ht="54.9" customHeight="1" x14ac:dyDescent="0.25">
      <c r="A2" s="63" t="s">
        <v>31</v>
      </c>
      <c r="B2" s="70" t="str">
        <f>Kryci_list_VV!B2</f>
        <v>MODERNIZACE TECHNOLOGIE VÁLCOVÝCH DYNAMOMETRŮ VOZIDLOVÉ ZKUŠEBNY</v>
      </c>
      <c r="C2" s="490" t="str">
        <f>Kryci_list_VV!E2</f>
        <v>ČEZ Energetické služby, s.r.o.
Výstavní 1144/103, Vítkovice, 703 00 Ostrava
archivní číslo: 50 8695 01.S2
autor: kolektiv autorů
datum zpracování: 05/2019
revize: 0</v>
      </c>
      <c r="D2" s="491"/>
      <c r="E2"/>
    </row>
    <row r="3" spans="1:13" ht="41.25" customHeight="1" x14ac:dyDescent="0.25">
      <c r="A3" s="63" t="s">
        <v>32</v>
      </c>
      <c r="B3" s="26" t="s">
        <v>23</v>
      </c>
      <c r="C3" s="490"/>
      <c r="D3" s="491"/>
      <c r="E3"/>
    </row>
    <row r="4" spans="1:13" s="28" customFormat="1" ht="33.75" customHeight="1" thickBot="1" x14ac:dyDescent="0.3">
      <c r="A4" s="64" t="s">
        <v>33</v>
      </c>
      <c r="B4" s="27"/>
      <c r="C4" s="492"/>
      <c r="D4" s="493"/>
    </row>
    <row r="5" spans="1:13" s="173" customFormat="1" ht="12" thickBot="1" x14ac:dyDescent="0.3">
      <c r="A5" s="141"/>
      <c r="B5" s="142"/>
      <c r="C5" s="143"/>
      <c r="D5" s="144"/>
    </row>
    <row r="6" spans="1:13" s="28" customFormat="1" ht="13" thickBot="1" x14ac:dyDescent="0.3">
      <c r="A6" s="16"/>
      <c r="B6" s="29"/>
      <c r="C6" s="17"/>
      <c r="D6" s="30"/>
    </row>
    <row r="7" spans="1:13" s="40" customFormat="1" ht="26.5" thickBot="1" x14ac:dyDescent="0.3">
      <c r="A7" s="174" t="s">
        <v>41</v>
      </c>
      <c r="B7" s="175" t="s">
        <v>42</v>
      </c>
      <c r="C7" s="176" t="s">
        <v>24</v>
      </c>
      <c r="D7" s="177" t="s">
        <v>25</v>
      </c>
    </row>
    <row r="8" spans="1:13" s="40" customFormat="1" ht="13" x14ac:dyDescent="0.25">
      <c r="A8" s="34"/>
      <c r="B8" s="35"/>
      <c r="C8" s="36"/>
      <c r="D8" s="37"/>
      <c r="E8" s="39"/>
    </row>
    <row r="9" spans="1:13" s="40" customFormat="1" ht="25" x14ac:dyDescent="0.25">
      <c r="A9" s="41" t="s">
        <v>129</v>
      </c>
      <c r="B9" s="42" t="s">
        <v>383</v>
      </c>
      <c r="C9" s="43"/>
      <c r="D9" s="53">
        <f>'PS01'!G26</f>
        <v>0</v>
      </c>
    </row>
    <row r="10" spans="1:13" s="40" customFormat="1" ht="27.75" customHeight="1" x14ac:dyDescent="0.25">
      <c r="A10" s="41" t="s">
        <v>130</v>
      </c>
      <c r="B10" s="42" t="s">
        <v>384</v>
      </c>
      <c r="C10" s="43"/>
      <c r="D10" s="53">
        <f>'PS02'!G26</f>
        <v>0</v>
      </c>
    </row>
    <row r="11" spans="1:13" s="40" customFormat="1" ht="29.25" customHeight="1" x14ac:dyDescent="0.25">
      <c r="A11" s="41" t="s">
        <v>131</v>
      </c>
      <c r="B11" s="42" t="s">
        <v>385</v>
      </c>
      <c r="C11" s="43"/>
      <c r="D11" s="53">
        <f>'PS03'!G26</f>
        <v>0</v>
      </c>
    </row>
    <row r="12" spans="1:13" s="40" customFormat="1" ht="19.5" customHeight="1" x14ac:dyDescent="0.25">
      <c r="A12" s="41"/>
      <c r="B12" s="42"/>
      <c r="C12" s="43"/>
      <c r="D12" s="53"/>
    </row>
    <row r="13" spans="1:13" s="139" customFormat="1" x14ac:dyDescent="0.25">
      <c r="A13" s="178"/>
      <c r="B13" s="44"/>
      <c r="C13" s="179"/>
      <c r="D13" s="180"/>
      <c r="E13" s="181"/>
    </row>
    <row r="14" spans="1:13" s="40" customFormat="1" ht="13" x14ac:dyDescent="0.25">
      <c r="A14" s="182"/>
      <c r="B14" s="183" t="s">
        <v>116</v>
      </c>
      <c r="C14" s="184"/>
      <c r="D14" s="185">
        <f>D9+D10+D11</f>
        <v>0</v>
      </c>
      <c r="E14" s="39"/>
      <c r="F14" s="186"/>
      <c r="G14" s="139"/>
      <c r="H14" s="139"/>
      <c r="I14" s="139"/>
      <c r="J14" s="139"/>
      <c r="K14" s="139"/>
      <c r="L14" s="139"/>
      <c r="M14" s="139"/>
    </row>
    <row r="15" spans="1:13" s="139" customFormat="1" ht="13" x14ac:dyDescent="0.25">
      <c r="A15" s="178"/>
      <c r="B15" s="187"/>
      <c r="C15" s="179"/>
      <c r="D15" s="54"/>
      <c r="E15" s="181"/>
      <c r="F15" s="186"/>
    </row>
    <row r="16" spans="1:13" s="139" customFormat="1" x14ac:dyDescent="0.25">
      <c r="A16" s="41" t="s">
        <v>118</v>
      </c>
      <c r="B16" s="44" t="s">
        <v>372</v>
      </c>
      <c r="C16" s="179"/>
      <c r="D16" s="54">
        <f>SUM('PS01'!H372,'PS02'!H119,'PS03'!H84)</f>
        <v>0</v>
      </c>
    </row>
    <row r="17" spans="1:13" s="139" customFormat="1" x14ac:dyDescent="0.25">
      <c r="A17" s="41" t="s">
        <v>118</v>
      </c>
      <c r="B17" s="44" t="s">
        <v>373</v>
      </c>
      <c r="C17" s="188"/>
      <c r="D17" s="54">
        <f>SUM('PS01'!H373,'PS02'!H120,'PS03'!H85)</f>
        <v>0</v>
      </c>
    </row>
    <row r="18" spans="1:13" s="139" customFormat="1" x14ac:dyDescent="0.25">
      <c r="A18" s="41"/>
      <c r="B18" s="44"/>
      <c r="C18" s="188"/>
      <c r="D18" s="54"/>
    </row>
    <row r="19" spans="1:13" s="139" customFormat="1" x14ac:dyDescent="0.25">
      <c r="A19" s="178"/>
      <c r="B19" s="44"/>
      <c r="C19" s="188"/>
      <c r="D19" s="54"/>
      <c r="E19" s="181"/>
      <c r="F19" s="189"/>
    </row>
    <row r="20" spans="1:13" s="40" customFormat="1" ht="13" x14ac:dyDescent="0.25">
      <c r="A20" s="182"/>
      <c r="B20" s="183" t="s">
        <v>117</v>
      </c>
      <c r="C20" s="190"/>
      <c r="D20" s="191">
        <f>D16+D17</f>
        <v>0</v>
      </c>
      <c r="E20" s="39"/>
      <c r="G20" s="192"/>
      <c r="H20" s="192"/>
      <c r="I20" s="192"/>
    </row>
    <row r="21" spans="1:13" s="139" customFormat="1" x14ac:dyDescent="0.25">
      <c r="A21" s="178"/>
      <c r="B21" s="44"/>
      <c r="C21" s="193"/>
      <c r="D21" s="54"/>
      <c r="E21" s="181"/>
      <c r="F21" s="192"/>
      <c r="G21" s="192"/>
      <c r="H21" s="192"/>
      <c r="I21" s="192"/>
    </row>
    <row r="22" spans="1:13" s="40" customFormat="1" ht="13" x14ac:dyDescent="0.25">
      <c r="A22" s="182"/>
      <c r="B22" s="183" t="s">
        <v>26</v>
      </c>
      <c r="C22" s="190"/>
      <c r="D22" s="191">
        <f>D9+D10+D11+D16+D17</f>
        <v>0</v>
      </c>
      <c r="E22" s="39"/>
      <c r="F22" s="192"/>
      <c r="G22" s="192"/>
      <c r="H22" s="192"/>
      <c r="I22" s="192"/>
    </row>
    <row r="23" spans="1:13" s="139" customFormat="1" x14ac:dyDescent="0.25">
      <c r="A23" s="178"/>
      <c r="B23" s="44"/>
      <c r="C23" s="193"/>
      <c r="D23" s="54"/>
      <c r="E23" s="181"/>
      <c r="F23" s="192"/>
      <c r="G23" s="192"/>
      <c r="H23" s="192"/>
      <c r="I23" s="192"/>
    </row>
    <row r="24" spans="1:13" s="40" customFormat="1" ht="13" x14ac:dyDescent="0.25">
      <c r="A24" s="182"/>
      <c r="B24" s="183" t="s">
        <v>27</v>
      </c>
      <c r="C24" s="190"/>
      <c r="D24" s="191">
        <f>D22*0.21</f>
        <v>0</v>
      </c>
      <c r="E24" s="39"/>
      <c r="G24" s="192"/>
      <c r="H24" s="192"/>
      <c r="I24" s="192"/>
      <c r="J24" s="192"/>
      <c r="K24" s="192"/>
      <c r="L24" s="192"/>
      <c r="M24" s="192"/>
    </row>
    <row r="25" spans="1:13" s="139" customFormat="1" x14ac:dyDescent="0.25">
      <c r="A25" s="178"/>
      <c r="B25" s="44"/>
      <c r="C25" s="193"/>
      <c r="D25" s="54"/>
      <c r="E25" s="181"/>
      <c r="G25" s="192"/>
      <c r="H25" s="192"/>
      <c r="I25" s="192"/>
      <c r="J25" s="192"/>
      <c r="K25" s="192"/>
      <c r="L25" s="192"/>
      <c r="M25" s="192"/>
    </row>
    <row r="26" spans="1:13" s="40" customFormat="1" ht="13" x14ac:dyDescent="0.25">
      <c r="A26" s="182"/>
      <c r="B26" s="183" t="s">
        <v>28</v>
      </c>
      <c r="C26" s="190"/>
      <c r="D26" s="191">
        <f>D22+D24</f>
        <v>0</v>
      </c>
      <c r="E26" s="39"/>
      <c r="G26" s="192"/>
      <c r="H26" s="192"/>
      <c r="I26" s="192"/>
      <c r="J26" s="192"/>
      <c r="K26" s="192"/>
      <c r="L26" s="192"/>
      <c r="M26" s="192"/>
    </row>
    <row r="27" spans="1:13" s="139" customFormat="1" ht="13" thickBot="1" x14ac:dyDescent="0.3">
      <c r="A27" s="194"/>
      <c r="B27" s="195"/>
      <c r="C27" s="196"/>
      <c r="D27" s="197"/>
      <c r="E27" s="181"/>
      <c r="I27" s="192"/>
      <c r="J27" s="192"/>
      <c r="K27" s="192"/>
      <c r="L27" s="192"/>
      <c r="M27" s="192"/>
    </row>
    <row r="28" spans="1:13" s="192" customFormat="1" ht="13" thickBot="1" x14ac:dyDescent="0.3">
      <c r="A28" s="198"/>
      <c r="B28" s="199"/>
      <c r="C28" s="199"/>
      <c r="D28" s="200"/>
    </row>
    <row r="29" spans="1:13" x14ac:dyDescent="0.25">
      <c r="B29" s="46"/>
      <c r="C29" s="47"/>
      <c r="D29" s="48"/>
    </row>
    <row r="30" spans="1:13" x14ac:dyDescent="0.25">
      <c r="C30" s="47"/>
      <c r="D30" s="48"/>
    </row>
    <row r="31" spans="1:13" x14ac:dyDescent="0.25">
      <c r="C31" s="51"/>
    </row>
    <row r="32" spans="1:13" x14ac:dyDescent="0.25">
      <c r="C32" s="51"/>
    </row>
    <row r="33" spans="1:5" x14ac:dyDescent="0.25">
      <c r="C33" s="51"/>
    </row>
    <row r="34" spans="1:5" x14ac:dyDescent="0.25">
      <c r="C34" s="51"/>
    </row>
    <row r="35" spans="1:5" x14ac:dyDescent="0.25">
      <c r="C35" s="51"/>
    </row>
    <row r="36" spans="1:5" x14ac:dyDescent="0.25">
      <c r="C36" s="51"/>
    </row>
    <row r="37" spans="1:5" x14ac:dyDescent="0.25">
      <c r="C37" s="51"/>
    </row>
    <row r="38" spans="1:5" x14ac:dyDescent="0.25">
      <c r="C38" s="51"/>
    </row>
    <row r="39" spans="1:5" x14ac:dyDescent="0.25">
      <c r="C39" s="51"/>
    </row>
    <row r="40" spans="1:5" x14ac:dyDescent="0.25">
      <c r="C40" s="51"/>
    </row>
    <row r="41" spans="1:5" x14ac:dyDescent="0.25">
      <c r="C41" s="51"/>
    </row>
    <row r="42" spans="1:5" x14ac:dyDescent="0.25">
      <c r="A42"/>
      <c r="C42" s="51"/>
      <c r="D42"/>
      <c r="E42"/>
    </row>
    <row r="43" spans="1:5" x14ac:dyDescent="0.25">
      <c r="A43"/>
      <c r="C43" s="51"/>
      <c r="D43"/>
      <c r="E43"/>
    </row>
    <row r="44" spans="1:5" x14ac:dyDescent="0.25">
      <c r="A44"/>
      <c r="C44" s="51"/>
      <c r="D44"/>
      <c r="E44"/>
    </row>
    <row r="45" spans="1:5" x14ac:dyDescent="0.25">
      <c r="A45"/>
      <c r="C45" s="51"/>
      <c r="D45"/>
      <c r="E45"/>
    </row>
    <row r="46" spans="1:5" x14ac:dyDescent="0.25">
      <c r="A46"/>
      <c r="C46" s="51"/>
      <c r="D46"/>
      <c r="E46"/>
    </row>
    <row r="47" spans="1:5" x14ac:dyDescent="0.25">
      <c r="A47"/>
      <c r="C47" s="51"/>
      <c r="D47"/>
      <c r="E47"/>
    </row>
    <row r="48" spans="1:5" x14ac:dyDescent="0.25">
      <c r="A48"/>
      <c r="C48" s="51"/>
      <c r="D48"/>
      <c r="E48"/>
    </row>
    <row r="49" spans="1:5" x14ac:dyDescent="0.25">
      <c r="A49"/>
      <c r="C49" s="51"/>
      <c r="D49"/>
      <c r="E49"/>
    </row>
    <row r="50" spans="1:5" x14ac:dyDescent="0.25">
      <c r="A50"/>
      <c r="C50" s="51"/>
      <c r="D50"/>
      <c r="E50"/>
    </row>
    <row r="51" spans="1:5" x14ac:dyDescent="0.25">
      <c r="A51"/>
      <c r="C51" s="51"/>
      <c r="D51"/>
      <c r="E51"/>
    </row>
    <row r="52" spans="1:5" x14ac:dyDescent="0.25">
      <c r="A52"/>
      <c r="C52" s="51"/>
      <c r="D52"/>
      <c r="E52"/>
    </row>
    <row r="53" spans="1:5" x14ac:dyDescent="0.25">
      <c r="A53"/>
      <c r="C53" s="51"/>
      <c r="D53"/>
      <c r="E53"/>
    </row>
    <row r="54" spans="1:5" x14ac:dyDescent="0.25">
      <c r="A54"/>
      <c r="C54" s="51"/>
      <c r="D54"/>
      <c r="E54"/>
    </row>
    <row r="55" spans="1:5" x14ac:dyDescent="0.25">
      <c r="A55"/>
      <c r="C55" s="51"/>
      <c r="D55"/>
      <c r="E55"/>
    </row>
    <row r="56" spans="1:5" x14ac:dyDescent="0.25">
      <c r="A56"/>
      <c r="C56" s="51"/>
      <c r="D56"/>
      <c r="E56"/>
    </row>
    <row r="57" spans="1:5" x14ac:dyDescent="0.25">
      <c r="A57"/>
      <c r="C57" s="51"/>
      <c r="D57"/>
      <c r="E57"/>
    </row>
    <row r="58" spans="1:5" x14ac:dyDescent="0.25">
      <c r="A58"/>
      <c r="C58" s="51"/>
      <c r="D58"/>
      <c r="E58"/>
    </row>
    <row r="59" spans="1:5" x14ac:dyDescent="0.25">
      <c r="A59"/>
      <c r="C59" s="51"/>
      <c r="D59"/>
      <c r="E59"/>
    </row>
    <row r="60" spans="1:5" x14ac:dyDescent="0.25">
      <c r="A60"/>
      <c r="C60" s="51"/>
      <c r="D60"/>
      <c r="E60"/>
    </row>
    <row r="61" spans="1:5" x14ac:dyDescent="0.25">
      <c r="A61"/>
      <c r="C61" s="51"/>
      <c r="D61"/>
      <c r="E61"/>
    </row>
    <row r="62" spans="1:5" x14ac:dyDescent="0.25">
      <c r="A62"/>
      <c r="C62" s="51"/>
      <c r="D62"/>
      <c r="E62"/>
    </row>
    <row r="63" spans="1:5" x14ac:dyDescent="0.25">
      <c r="A63"/>
      <c r="C63" s="51"/>
      <c r="D63"/>
      <c r="E63"/>
    </row>
    <row r="64" spans="1:5" x14ac:dyDescent="0.25">
      <c r="A64"/>
      <c r="C64" s="51"/>
      <c r="D64"/>
      <c r="E64"/>
    </row>
    <row r="65" spans="1:5" x14ac:dyDescent="0.25">
      <c r="A65"/>
      <c r="C65" s="51"/>
      <c r="D65"/>
      <c r="E65"/>
    </row>
    <row r="66" spans="1:5" x14ac:dyDescent="0.25">
      <c r="A66"/>
      <c r="C66" s="51"/>
      <c r="D66"/>
      <c r="E66"/>
    </row>
    <row r="67" spans="1:5" x14ac:dyDescent="0.25">
      <c r="A67"/>
      <c r="C67" s="51"/>
      <c r="D67"/>
      <c r="E67"/>
    </row>
    <row r="68" spans="1:5" x14ac:dyDescent="0.25">
      <c r="A68"/>
      <c r="C68" s="51"/>
      <c r="D68"/>
      <c r="E68"/>
    </row>
    <row r="69" spans="1:5" x14ac:dyDescent="0.25">
      <c r="A69"/>
      <c r="C69" s="51"/>
      <c r="D69"/>
      <c r="E69"/>
    </row>
    <row r="70" spans="1:5" x14ac:dyDescent="0.25">
      <c r="A70"/>
      <c r="C70" s="51"/>
      <c r="D70"/>
      <c r="E70"/>
    </row>
    <row r="71" spans="1:5" x14ac:dyDescent="0.25">
      <c r="A71"/>
      <c r="C71" s="51"/>
      <c r="D71"/>
      <c r="E71"/>
    </row>
    <row r="72" spans="1:5" x14ac:dyDescent="0.25">
      <c r="A72"/>
      <c r="C72" s="51"/>
      <c r="D72"/>
      <c r="E72"/>
    </row>
    <row r="73" spans="1:5" x14ac:dyDescent="0.25">
      <c r="A73"/>
      <c r="C73" s="51"/>
      <c r="D73"/>
      <c r="E73"/>
    </row>
    <row r="74" spans="1:5" x14ac:dyDescent="0.25">
      <c r="A74"/>
      <c r="C74" s="51"/>
      <c r="D74"/>
      <c r="E74"/>
    </row>
    <row r="75" spans="1:5" x14ac:dyDescent="0.25">
      <c r="A75"/>
      <c r="C75" s="51"/>
      <c r="D75"/>
      <c r="E75"/>
    </row>
    <row r="76" spans="1:5" x14ac:dyDescent="0.25">
      <c r="A76"/>
      <c r="C76" s="51"/>
      <c r="D76"/>
      <c r="E76"/>
    </row>
  </sheetData>
  <sheetProtection algorithmName="SHA-512" hashValue="4LH9FxRp46C02wp1Y88CZmSOmKfiHZWDPGnyjS7U+F6HKodUFrCpEjKJ9BSqBjuW6E46StTKZ0zJo0THmTD5mw==" saltValue="4ExP7oHhAp+jLPRRVGPJgA==" spinCount="100000" sheet="1" objects="1" scenarios="1"/>
  <customSheetViews>
    <customSheetView guid="{6C668803-97CD-49BF-9F18-6C4B75B7DFF7}" showPageBreaks="1" showGridLines="0" fitToPage="1" view="pageBreakPreview">
      <selection activeCell="F6" sqref="F6"/>
      <pageMargins left="0.39370078740157483" right="0.39370078740157483" top="0.74803149606299213" bottom="0.74803149606299213" header="0.31496062992125984" footer="0.31496062992125984"/>
      <printOptions horizontalCentered="1"/>
      <pageSetup paperSize="9" scale="85" fitToHeight="0" orientation="portrait" r:id="rId1"/>
      <headerFooter>
        <oddFooter>&amp;L&amp;F
&amp;A&amp;C&amp;P/&amp;N</oddFooter>
      </headerFooter>
    </customSheetView>
  </customSheetViews>
  <mergeCells count="1">
    <mergeCell ref="C2:D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5" fitToHeight="0" orientation="portrait" r:id="rId2"/>
  <headerFooter>
    <oddFooter>&amp;L&amp;F
&amp;A&amp;C&amp;P/&amp;N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J373"/>
  <sheetViews>
    <sheetView showGridLines="0" zoomScale="90" zoomScaleNormal="90" zoomScaleSheetLayoutView="100" workbookViewId="0">
      <selection activeCell="G370" sqref="G370"/>
    </sheetView>
  </sheetViews>
  <sheetFormatPr defaultColWidth="9.08984375" defaultRowHeight="12.5" x14ac:dyDescent="0.25"/>
  <cols>
    <col min="1" max="1" width="8.36328125" style="108" customWidth="1"/>
    <col min="2" max="2" width="14.453125" style="109" customWidth="1"/>
    <col min="3" max="3" width="61.36328125" style="109" customWidth="1"/>
    <col min="4" max="4" width="8.453125" style="110" customWidth="1"/>
    <col min="5" max="5" width="10.08984375" style="111" customWidth="1"/>
    <col min="6" max="6" width="13.54296875" style="112" customWidth="1"/>
    <col min="7" max="7" width="18" style="112" customWidth="1"/>
    <col min="8" max="8" width="15.90625" style="124" customWidth="1"/>
    <col min="9" max="9" width="18.36328125" style="124" customWidth="1"/>
    <col min="10" max="10" width="8.90625" style="124" customWidth="1"/>
    <col min="11" max="16384" width="9.08984375" style="124"/>
  </cols>
  <sheetData>
    <row r="1" spans="1:7" ht="60" customHeight="1" x14ac:dyDescent="0.25">
      <c r="A1" s="76"/>
      <c r="B1" s="71" t="s">
        <v>30</v>
      </c>
      <c r="C1" s="251" t="str">
        <f>Rekapitulace!B1</f>
        <v xml:space="preserve">Mendelova univerzita v Brně
Zemědělská 1665/1, 613 00 Brno, Česká republika
</v>
      </c>
      <c r="D1" s="242"/>
      <c r="E1" s="242"/>
      <c r="F1" s="60"/>
      <c r="G1" s="257"/>
    </row>
    <row r="2" spans="1:7" ht="54.65" customHeight="1" x14ac:dyDescent="0.25">
      <c r="A2" s="77"/>
      <c r="B2" s="73" t="s">
        <v>31</v>
      </c>
      <c r="C2" s="25" t="str">
        <f>Rekapitulace!B2</f>
        <v>MODERNIZACE TECHNOLOGIE VÁLCOVÝCH DYNAMOMETRŮ VOZIDLOVÉ ZKUŠEBNY</v>
      </c>
      <c r="D2" s="231"/>
      <c r="E2" s="231"/>
      <c r="F2" s="490" t="s">
        <v>387</v>
      </c>
      <c r="G2" s="491"/>
    </row>
    <row r="3" spans="1:7" ht="50.15" customHeight="1" thickBot="1" x14ac:dyDescent="0.3">
      <c r="A3" s="77"/>
      <c r="B3" s="73" t="s">
        <v>32</v>
      </c>
      <c r="C3" s="252" t="str">
        <f>Rekapitulace!B9</f>
        <v>PS01-TECHNOLOGIE VÁLCOVÝCH DYNAMOMETRŮ VOZIDLOVÉ ZKUŠEBNY-SOUPIS MATERIÁLU A PRACÍ</v>
      </c>
      <c r="D3" s="231"/>
      <c r="E3" s="231"/>
      <c r="F3" s="490"/>
      <c r="G3" s="491"/>
    </row>
    <row r="4" spans="1:7" s="139" customFormat="1" ht="15" customHeight="1" thickBot="1" x14ac:dyDescent="0.3">
      <c r="A4" s="166"/>
      <c r="B4" s="166"/>
      <c r="C4" s="168"/>
      <c r="D4" s="169"/>
      <c r="E4" s="170"/>
      <c r="F4" s="171"/>
      <c r="G4" s="172"/>
    </row>
    <row r="5" spans="1:7" s="4" customFormat="1" ht="23.5" thickBot="1" x14ac:dyDescent="0.3">
      <c r="A5" s="349" t="s">
        <v>8</v>
      </c>
      <c r="B5" s="355" t="s">
        <v>9</v>
      </c>
      <c r="C5" s="3" t="s">
        <v>1</v>
      </c>
      <c r="D5" s="17" t="s">
        <v>2</v>
      </c>
      <c r="E5" s="18" t="s">
        <v>10</v>
      </c>
      <c r="F5" s="19" t="s">
        <v>11</v>
      </c>
      <c r="G5" s="20" t="s">
        <v>12</v>
      </c>
    </row>
    <row r="6" spans="1:7" s="5" customFormat="1" x14ac:dyDescent="0.25">
      <c r="A6" s="350"/>
      <c r="B6" s="356"/>
      <c r="C6" s="80"/>
      <c r="D6" s="80"/>
      <c r="E6" s="81"/>
      <c r="F6" s="82"/>
      <c r="G6" s="83"/>
    </row>
    <row r="7" spans="1:7" s="84" customFormat="1" x14ac:dyDescent="0.25">
      <c r="A7" s="351"/>
      <c r="B7" s="357"/>
      <c r="C7" s="7" t="s">
        <v>0</v>
      </c>
      <c r="D7" s="1"/>
      <c r="E7" s="8"/>
      <c r="F7" s="9"/>
      <c r="G7" s="10"/>
    </row>
    <row r="8" spans="1:7" ht="34.5" x14ac:dyDescent="0.25">
      <c r="A8" s="352"/>
      <c r="B8" s="358"/>
      <c r="C8" s="125" t="s">
        <v>4</v>
      </c>
      <c r="D8" s="125"/>
      <c r="E8" s="125"/>
      <c r="F8" s="125"/>
      <c r="G8" s="344"/>
    </row>
    <row r="9" spans="1:7" ht="46" x14ac:dyDescent="0.25">
      <c r="A9" s="352"/>
      <c r="B9" s="358"/>
      <c r="C9" s="125" t="s">
        <v>29</v>
      </c>
      <c r="D9" s="125"/>
      <c r="E9" s="125"/>
      <c r="F9" s="125"/>
      <c r="G9" s="344"/>
    </row>
    <row r="10" spans="1:7" ht="23" x14ac:dyDescent="0.25">
      <c r="A10" s="352"/>
      <c r="B10" s="358"/>
      <c r="C10" s="125" t="s">
        <v>5</v>
      </c>
      <c r="D10" s="125"/>
      <c r="E10" s="125"/>
      <c r="F10" s="125"/>
      <c r="G10" s="344"/>
    </row>
    <row r="11" spans="1:7" s="139" customFormat="1" ht="92" x14ac:dyDescent="0.25">
      <c r="A11" s="353"/>
      <c r="B11" s="359"/>
      <c r="C11" s="13" t="s">
        <v>122</v>
      </c>
      <c r="D11" s="13"/>
      <c r="E11" s="13"/>
      <c r="F11" s="13"/>
      <c r="G11" s="345"/>
    </row>
    <row r="12" spans="1:7" ht="23" x14ac:dyDescent="0.25">
      <c r="A12" s="352"/>
      <c r="B12" s="358"/>
      <c r="C12" s="125" t="s">
        <v>123</v>
      </c>
      <c r="D12" s="125"/>
      <c r="E12" s="125"/>
      <c r="F12" s="125"/>
      <c r="G12" s="344"/>
    </row>
    <row r="13" spans="1:7" ht="23" x14ac:dyDescent="0.25">
      <c r="A13" s="352"/>
      <c r="B13" s="358"/>
      <c r="C13" s="125" t="s">
        <v>124</v>
      </c>
      <c r="D13" s="125"/>
      <c r="E13" s="125"/>
      <c r="F13" s="125"/>
      <c r="G13" s="344"/>
    </row>
    <row r="14" spans="1:7" ht="34.5" x14ac:dyDescent="0.25">
      <c r="A14" s="352"/>
      <c r="B14" s="358"/>
      <c r="C14" s="125" t="s">
        <v>125</v>
      </c>
      <c r="D14" s="125"/>
      <c r="E14" s="125"/>
      <c r="F14" s="125"/>
      <c r="G14" s="344"/>
    </row>
    <row r="15" spans="1:7" s="84" customFormat="1" x14ac:dyDescent="0.25">
      <c r="A15" s="351"/>
      <c r="B15" s="357"/>
      <c r="C15" s="269"/>
      <c r="D15" s="1"/>
      <c r="E15" s="8"/>
      <c r="F15" s="9"/>
      <c r="G15" s="10"/>
    </row>
    <row r="16" spans="1:7" s="5" customFormat="1" x14ac:dyDescent="0.25">
      <c r="A16" s="352"/>
      <c r="B16" s="358"/>
      <c r="C16" s="11" t="s">
        <v>6</v>
      </c>
      <c r="D16" s="129"/>
      <c r="E16" s="87"/>
      <c r="F16" s="88"/>
      <c r="G16" s="89"/>
    </row>
    <row r="17" spans="1:7" s="5" customFormat="1" ht="23" x14ac:dyDescent="0.25">
      <c r="A17" s="352"/>
      <c r="B17" s="358"/>
      <c r="C17" s="11" t="s">
        <v>3</v>
      </c>
      <c r="D17" s="129"/>
      <c r="E17" s="87"/>
      <c r="F17" s="88"/>
      <c r="G17" s="90"/>
    </row>
    <row r="18" spans="1:7" s="5" customFormat="1" ht="17.899999999999999" customHeight="1" x14ac:dyDescent="0.25">
      <c r="A18" s="354" t="str">
        <f>A28</f>
        <v>1</v>
      </c>
      <c r="B18" s="360"/>
      <c r="C18" s="23" t="str">
        <f>C28</f>
        <v>Kabely</v>
      </c>
      <c r="D18" s="92"/>
      <c r="E18" s="92"/>
      <c r="F18" s="93"/>
      <c r="G18" s="55">
        <f>G48</f>
        <v>0</v>
      </c>
    </row>
    <row r="19" spans="1:7" s="5" customFormat="1" ht="17.149999999999999" customHeight="1" x14ac:dyDescent="0.25">
      <c r="A19" s="354" t="str">
        <f>A50</f>
        <v>2</v>
      </c>
      <c r="B19" s="360"/>
      <c r="C19" s="23" t="str">
        <f>C50</f>
        <v>Dodávky</v>
      </c>
      <c r="D19" s="92"/>
      <c r="E19" s="92"/>
      <c r="F19" s="93"/>
      <c r="G19" s="55">
        <f>G314</f>
        <v>0</v>
      </c>
    </row>
    <row r="20" spans="1:7" s="5" customFormat="1" ht="17.149999999999999" customHeight="1" x14ac:dyDescent="0.25">
      <c r="A20" s="354" t="str">
        <f>A316</f>
        <v>3</v>
      </c>
      <c r="B20" s="360"/>
      <c r="C20" s="23" t="str">
        <f>C316</f>
        <v>Montáže</v>
      </c>
      <c r="D20" s="92"/>
      <c r="E20" s="92"/>
      <c r="F20" s="93"/>
      <c r="G20" s="55">
        <f>G328</f>
        <v>0</v>
      </c>
    </row>
    <row r="21" spans="1:7" s="5" customFormat="1" ht="17.149999999999999" customHeight="1" x14ac:dyDescent="0.25">
      <c r="A21" s="354" t="s">
        <v>52</v>
      </c>
      <c r="B21" s="360"/>
      <c r="C21" s="23" t="str">
        <f>C330</f>
        <v xml:space="preserve">Demontáže </v>
      </c>
      <c r="D21" s="92"/>
      <c r="E21" s="92"/>
      <c r="F21" s="93"/>
      <c r="G21" s="55">
        <f>G336</f>
        <v>0</v>
      </c>
    </row>
    <row r="22" spans="1:7" s="5" customFormat="1" ht="17.149999999999999" customHeight="1" x14ac:dyDescent="0.25">
      <c r="A22" s="354" t="s">
        <v>17</v>
      </c>
      <c r="B22" s="360"/>
      <c r="C22" s="23" t="str">
        <f>C338</f>
        <v>Stavba-neobsazeno</v>
      </c>
      <c r="D22" s="92"/>
      <c r="E22" s="92"/>
      <c r="F22" s="93"/>
      <c r="G22" s="55">
        <f>G342</f>
        <v>0</v>
      </c>
    </row>
    <row r="23" spans="1:7" s="5" customFormat="1" ht="17.149999999999999" customHeight="1" x14ac:dyDescent="0.25">
      <c r="A23" s="354" t="str">
        <f>A344</f>
        <v>6</v>
      </c>
      <c r="B23" s="360"/>
      <c r="C23" s="23" t="str">
        <f>C344</f>
        <v>Ostatní</v>
      </c>
      <c r="D23" s="92"/>
      <c r="E23" s="92"/>
      <c r="F23" s="93"/>
      <c r="G23" s="55">
        <f>G366</f>
        <v>0</v>
      </c>
    </row>
    <row r="24" spans="1:7" s="5" customFormat="1" ht="17.149999999999999" customHeight="1" x14ac:dyDescent="0.25">
      <c r="A24" s="354" t="str">
        <f>A368</f>
        <v>A</v>
      </c>
      <c r="B24" s="360"/>
      <c r="C24" s="23" t="str">
        <f>C368</f>
        <v>Ostatní náklady</v>
      </c>
      <c r="D24" s="92"/>
      <c r="E24" s="92"/>
      <c r="F24" s="93"/>
      <c r="G24" s="55">
        <f>G372</f>
        <v>0</v>
      </c>
    </row>
    <row r="25" spans="1:7" s="5" customFormat="1" ht="13" thickBot="1" x14ac:dyDescent="0.3">
      <c r="A25" s="354"/>
      <c r="B25" s="361"/>
      <c r="C25" s="362"/>
      <c r="D25" s="363"/>
      <c r="E25" s="364"/>
      <c r="F25" s="365"/>
      <c r="G25" s="366"/>
    </row>
    <row r="26" spans="1:7" s="164" customFormat="1" ht="19.5" customHeight="1" thickBot="1" x14ac:dyDescent="0.3">
      <c r="A26" s="149"/>
      <c r="B26" s="150"/>
      <c r="C26" s="151" t="s">
        <v>13</v>
      </c>
      <c r="D26" s="152"/>
      <c r="E26" s="153"/>
      <c r="F26" s="154"/>
      <c r="G26" s="155">
        <f>SUM(G18:G24)</f>
        <v>0</v>
      </c>
    </row>
    <row r="27" spans="1:7" ht="13" thickBot="1" x14ac:dyDescent="0.3">
      <c r="A27" s="145"/>
      <c r="B27" s="146"/>
      <c r="C27" s="146"/>
      <c r="D27" s="146"/>
      <c r="E27" s="146"/>
      <c r="F27" s="147"/>
      <c r="G27" s="148"/>
    </row>
    <row r="28" spans="1:7" s="5" customFormat="1" ht="13.5" thickBot="1" x14ac:dyDescent="0.3">
      <c r="A28" s="12" t="s">
        <v>14</v>
      </c>
      <c r="B28" s="100"/>
      <c r="C28" s="66" t="s">
        <v>43</v>
      </c>
      <c r="D28" s="22"/>
      <c r="E28" s="56"/>
      <c r="F28" s="101"/>
      <c r="G28" s="102"/>
    </row>
    <row r="29" spans="1:7" x14ac:dyDescent="0.25">
      <c r="A29" s="57"/>
      <c r="B29" s="381" t="s">
        <v>132</v>
      </c>
      <c r="C29" s="389"/>
      <c r="D29" s="80"/>
      <c r="E29" s="105"/>
      <c r="F29" s="106"/>
      <c r="G29" s="107"/>
    </row>
    <row r="30" spans="1:7" ht="287.5" x14ac:dyDescent="0.25">
      <c r="A30" s="128" t="s">
        <v>75</v>
      </c>
      <c r="B30" s="382" t="s">
        <v>133</v>
      </c>
      <c r="C30" s="390" t="s">
        <v>353</v>
      </c>
      <c r="D30" s="129" t="s">
        <v>74</v>
      </c>
      <c r="E30" s="116">
        <v>30</v>
      </c>
      <c r="F30" s="424">
        <v>0</v>
      </c>
      <c r="G30" s="130">
        <f>$E30*F30</f>
        <v>0</v>
      </c>
    </row>
    <row r="31" spans="1:7" ht="287.5" x14ac:dyDescent="0.25">
      <c r="A31" s="128" t="s">
        <v>76</v>
      </c>
      <c r="B31" s="382" t="s">
        <v>134</v>
      </c>
      <c r="C31" s="390" t="s">
        <v>354</v>
      </c>
      <c r="D31" s="129" t="s">
        <v>74</v>
      </c>
      <c r="E31" s="116">
        <v>35</v>
      </c>
      <c r="F31" s="424">
        <v>0</v>
      </c>
      <c r="G31" s="136">
        <f>$E31*F31</f>
        <v>0</v>
      </c>
    </row>
    <row r="32" spans="1:7" ht="287.5" x14ac:dyDescent="0.25">
      <c r="A32" s="128" t="s">
        <v>78</v>
      </c>
      <c r="B32" s="382" t="s">
        <v>135</v>
      </c>
      <c r="C32" s="390" t="s">
        <v>360</v>
      </c>
      <c r="D32" s="129" t="s">
        <v>77</v>
      </c>
      <c r="E32" s="116">
        <v>45</v>
      </c>
      <c r="F32" s="424">
        <v>0</v>
      </c>
      <c r="G32" s="130">
        <f t="shared" ref="G32:G46" si="0">$E32*F32</f>
        <v>0</v>
      </c>
    </row>
    <row r="33" spans="1:10" ht="287.5" x14ac:dyDescent="0.25">
      <c r="A33" s="128" t="s">
        <v>79</v>
      </c>
      <c r="B33" s="382" t="s">
        <v>136</v>
      </c>
      <c r="C33" s="390" t="s">
        <v>361</v>
      </c>
      <c r="D33" s="129" t="s">
        <v>74</v>
      </c>
      <c r="E33" s="116">
        <v>50</v>
      </c>
      <c r="F33" s="424">
        <v>0</v>
      </c>
      <c r="G33" s="130">
        <f t="shared" si="0"/>
        <v>0</v>
      </c>
    </row>
    <row r="34" spans="1:10" ht="287.5" x14ac:dyDescent="0.25">
      <c r="A34" s="128" t="s">
        <v>80</v>
      </c>
      <c r="B34" s="382" t="s">
        <v>137</v>
      </c>
      <c r="C34" s="390" t="s">
        <v>362</v>
      </c>
      <c r="D34" s="129" t="s">
        <v>77</v>
      </c>
      <c r="E34" s="116">
        <v>30</v>
      </c>
      <c r="F34" s="424">
        <v>0</v>
      </c>
      <c r="G34" s="130">
        <f t="shared" si="0"/>
        <v>0</v>
      </c>
    </row>
    <row r="35" spans="1:10" ht="287.5" x14ac:dyDescent="0.25">
      <c r="A35" s="128" t="s">
        <v>81</v>
      </c>
      <c r="B35" s="382" t="s">
        <v>138</v>
      </c>
      <c r="C35" s="390" t="s">
        <v>363</v>
      </c>
      <c r="D35" s="129" t="s">
        <v>77</v>
      </c>
      <c r="E35" s="116">
        <v>27</v>
      </c>
      <c r="F35" s="424">
        <v>0</v>
      </c>
      <c r="G35" s="130">
        <f t="shared" si="0"/>
        <v>0</v>
      </c>
    </row>
    <row r="36" spans="1:10" ht="276" x14ac:dyDescent="0.25">
      <c r="A36" s="128" t="s">
        <v>82</v>
      </c>
      <c r="B36" s="382" t="s">
        <v>139</v>
      </c>
      <c r="C36" s="390" t="s">
        <v>355</v>
      </c>
      <c r="D36" s="129" t="s">
        <v>74</v>
      </c>
      <c r="E36" s="116">
        <v>24</v>
      </c>
      <c r="F36" s="424">
        <v>0</v>
      </c>
      <c r="G36" s="130">
        <f t="shared" si="0"/>
        <v>0</v>
      </c>
    </row>
    <row r="37" spans="1:10" ht="276" x14ac:dyDescent="0.25">
      <c r="A37" s="128" t="s">
        <v>83</v>
      </c>
      <c r="B37" s="382" t="s">
        <v>140</v>
      </c>
      <c r="C37" s="390" t="s">
        <v>355</v>
      </c>
      <c r="D37" s="129" t="s">
        <v>77</v>
      </c>
      <c r="E37" s="116">
        <v>27</v>
      </c>
      <c r="F37" s="424">
        <v>0</v>
      </c>
      <c r="G37" s="130">
        <f t="shared" si="0"/>
        <v>0</v>
      </c>
    </row>
    <row r="38" spans="1:10" ht="276" x14ac:dyDescent="0.25">
      <c r="A38" s="128" t="s">
        <v>84</v>
      </c>
      <c r="B38" s="382" t="s">
        <v>143</v>
      </c>
      <c r="C38" s="390" t="s">
        <v>356</v>
      </c>
      <c r="D38" s="129" t="s">
        <v>74</v>
      </c>
      <c r="E38" s="116">
        <v>45</v>
      </c>
      <c r="F38" s="424">
        <v>0</v>
      </c>
      <c r="G38" s="130">
        <f t="shared" si="0"/>
        <v>0</v>
      </c>
    </row>
    <row r="39" spans="1:10" ht="276" x14ac:dyDescent="0.25">
      <c r="A39" s="128" t="s">
        <v>85</v>
      </c>
      <c r="B39" s="382" t="s">
        <v>144</v>
      </c>
      <c r="C39" s="390" t="s">
        <v>357</v>
      </c>
      <c r="D39" s="129" t="s">
        <v>74</v>
      </c>
      <c r="E39" s="116">
        <v>60</v>
      </c>
      <c r="F39" s="424">
        <v>0</v>
      </c>
      <c r="G39" s="130">
        <f t="shared" si="0"/>
        <v>0</v>
      </c>
    </row>
    <row r="40" spans="1:10" ht="276" x14ac:dyDescent="0.25">
      <c r="A40" s="128" t="s">
        <v>86</v>
      </c>
      <c r="B40" s="382" t="s">
        <v>145</v>
      </c>
      <c r="C40" s="390" t="s">
        <v>358</v>
      </c>
      <c r="D40" s="129" t="s">
        <v>74</v>
      </c>
      <c r="E40" s="116">
        <v>45</v>
      </c>
      <c r="F40" s="424">
        <v>0</v>
      </c>
      <c r="G40" s="130">
        <f t="shared" si="0"/>
        <v>0</v>
      </c>
    </row>
    <row r="41" spans="1:10" ht="276" x14ac:dyDescent="0.25">
      <c r="A41" s="128" t="s">
        <v>87</v>
      </c>
      <c r="B41" s="382" t="s">
        <v>146</v>
      </c>
      <c r="C41" s="390" t="s">
        <v>359</v>
      </c>
      <c r="D41" s="129" t="s">
        <v>74</v>
      </c>
      <c r="E41" s="116">
        <v>60</v>
      </c>
      <c r="F41" s="424">
        <v>0</v>
      </c>
      <c r="G41" s="130">
        <f t="shared" si="0"/>
        <v>0</v>
      </c>
      <c r="J41" s="5"/>
    </row>
    <row r="42" spans="1:10" ht="287.5" x14ac:dyDescent="0.25">
      <c r="A42" s="128" t="s">
        <v>102</v>
      </c>
      <c r="B42" s="382" t="s">
        <v>147</v>
      </c>
      <c r="C42" s="390" t="s">
        <v>377</v>
      </c>
      <c r="D42" s="129" t="s">
        <v>74</v>
      </c>
      <c r="E42" s="116">
        <v>45</v>
      </c>
      <c r="F42" s="424">
        <v>0</v>
      </c>
      <c r="G42" s="130">
        <f t="shared" si="0"/>
        <v>0</v>
      </c>
    </row>
    <row r="43" spans="1:10" ht="287.5" x14ac:dyDescent="0.25">
      <c r="A43" s="128" t="s">
        <v>109</v>
      </c>
      <c r="B43" s="382" t="s">
        <v>148</v>
      </c>
      <c r="C43" s="390" t="s">
        <v>374</v>
      </c>
      <c r="D43" s="129" t="s">
        <v>74</v>
      </c>
      <c r="E43" s="116">
        <v>60</v>
      </c>
      <c r="F43" s="424">
        <v>0</v>
      </c>
      <c r="G43" s="130">
        <f t="shared" si="0"/>
        <v>0</v>
      </c>
    </row>
    <row r="44" spans="1:10" ht="287.5" x14ac:dyDescent="0.25">
      <c r="A44" s="128" t="s">
        <v>110</v>
      </c>
      <c r="B44" s="382" t="s">
        <v>149</v>
      </c>
      <c r="C44" s="390" t="s">
        <v>375</v>
      </c>
      <c r="D44" s="129" t="s">
        <v>74</v>
      </c>
      <c r="E44" s="116">
        <v>45</v>
      </c>
      <c r="F44" s="424">
        <v>0</v>
      </c>
      <c r="G44" s="130">
        <f t="shared" si="0"/>
        <v>0</v>
      </c>
    </row>
    <row r="45" spans="1:10" ht="287.5" x14ac:dyDescent="0.25">
      <c r="A45" s="128" t="s">
        <v>141</v>
      </c>
      <c r="B45" s="382" t="s">
        <v>150</v>
      </c>
      <c r="C45" s="390" t="s">
        <v>376</v>
      </c>
      <c r="D45" s="129" t="s">
        <v>74</v>
      </c>
      <c r="E45" s="116">
        <v>60</v>
      </c>
      <c r="F45" s="424">
        <v>0</v>
      </c>
      <c r="G45" s="130">
        <f t="shared" si="0"/>
        <v>0</v>
      </c>
    </row>
    <row r="46" spans="1:10" ht="17.25" customHeight="1" x14ac:dyDescent="0.25">
      <c r="A46" s="128" t="s">
        <v>142</v>
      </c>
      <c r="B46" s="383"/>
      <c r="C46" s="359" t="s">
        <v>229</v>
      </c>
      <c r="D46" s="113" t="s">
        <v>77</v>
      </c>
      <c r="E46" s="93">
        <v>48</v>
      </c>
      <c r="F46" s="424">
        <v>0</v>
      </c>
      <c r="G46" s="123">
        <f t="shared" si="0"/>
        <v>0</v>
      </c>
    </row>
    <row r="47" spans="1:10" ht="13" thickBot="1" x14ac:dyDescent="0.3">
      <c r="A47" s="128"/>
      <c r="B47" s="382"/>
      <c r="C47" s="358"/>
      <c r="D47" s="113"/>
      <c r="E47" s="96"/>
      <c r="F47" s="97"/>
      <c r="G47" s="98"/>
    </row>
    <row r="48" spans="1:10" s="165" customFormat="1" ht="12.75" customHeight="1" thickBot="1" x14ac:dyDescent="0.3">
      <c r="A48" s="156"/>
      <c r="B48" s="157"/>
      <c r="C48" s="391" t="s">
        <v>7</v>
      </c>
      <c r="D48" s="159"/>
      <c r="E48" s="160"/>
      <c r="F48" s="161"/>
      <c r="G48" s="162">
        <f>SUBTOTAL(9,G29:G47)</f>
        <v>0</v>
      </c>
    </row>
    <row r="49" spans="1:7" ht="13" thickBot="1" x14ac:dyDescent="0.3">
      <c r="A49" s="145"/>
      <c r="B49" s="146"/>
      <c r="C49" s="311"/>
      <c r="D49" s="312"/>
      <c r="E49" s="313"/>
      <c r="F49" s="313"/>
      <c r="G49" s="314"/>
    </row>
    <row r="50" spans="1:7" ht="13" x14ac:dyDescent="0.25">
      <c r="A50" s="12" t="s">
        <v>15</v>
      </c>
      <c r="B50" s="384"/>
      <c r="C50" s="392" t="s">
        <v>49</v>
      </c>
      <c r="D50" s="249"/>
      <c r="E50" s="254"/>
      <c r="F50" s="101"/>
      <c r="G50" s="102"/>
    </row>
    <row r="51" spans="1:7" x14ac:dyDescent="0.25">
      <c r="A51" s="58"/>
      <c r="B51" s="385"/>
      <c r="C51" s="393"/>
      <c r="D51" s="127"/>
      <c r="E51" s="132"/>
      <c r="F51" s="133"/>
      <c r="G51" s="134"/>
    </row>
    <row r="52" spans="1:7" s="209" customFormat="1" x14ac:dyDescent="0.25">
      <c r="A52" s="203" t="s">
        <v>88</v>
      </c>
      <c r="B52" s="386"/>
      <c r="C52" s="394" t="s">
        <v>151</v>
      </c>
      <c r="D52" s="206"/>
      <c r="E52" s="207"/>
      <c r="F52" s="207"/>
      <c r="G52" s="208"/>
    </row>
    <row r="53" spans="1:7" s="139" customFormat="1" ht="46" x14ac:dyDescent="0.25">
      <c r="A53" s="500"/>
      <c r="B53" s="503" t="s">
        <v>152</v>
      </c>
      <c r="C53" s="359" t="s">
        <v>153</v>
      </c>
      <c r="D53" s="113" t="s">
        <v>77</v>
      </c>
      <c r="E53" s="93">
        <v>1</v>
      </c>
      <c r="F53" s="425">
        <v>0</v>
      </c>
      <c r="G53" s="136">
        <f t="shared" ref="G53:G155" si="1">$E53*F53</f>
        <v>0</v>
      </c>
    </row>
    <row r="54" spans="1:7" s="139" customFormat="1" x14ac:dyDescent="0.25">
      <c r="A54" s="501"/>
      <c r="B54" s="504"/>
      <c r="C54" s="359" t="s">
        <v>156</v>
      </c>
      <c r="D54" s="113" t="s">
        <v>77</v>
      </c>
      <c r="E54" s="93">
        <v>1</v>
      </c>
      <c r="F54" s="425">
        <v>0</v>
      </c>
      <c r="G54" s="136">
        <f t="shared" si="1"/>
        <v>0</v>
      </c>
    </row>
    <row r="55" spans="1:7" s="139" customFormat="1" ht="34.5" x14ac:dyDescent="0.25">
      <c r="A55" s="501"/>
      <c r="B55" s="504"/>
      <c r="C55" s="359" t="s">
        <v>157</v>
      </c>
      <c r="D55" s="113" t="s">
        <v>77</v>
      </c>
      <c r="E55" s="93">
        <v>1</v>
      </c>
      <c r="F55" s="425">
        <v>0</v>
      </c>
      <c r="G55" s="136">
        <f t="shared" si="1"/>
        <v>0</v>
      </c>
    </row>
    <row r="56" spans="1:7" s="139" customFormat="1" ht="23" x14ac:dyDescent="0.25">
      <c r="A56" s="501"/>
      <c r="B56" s="504"/>
      <c r="C56" s="359" t="s">
        <v>154</v>
      </c>
      <c r="D56" s="113" t="s">
        <v>77</v>
      </c>
      <c r="E56" s="93">
        <v>1</v>
      </c>
      <c r="F56" s="425">
        <v>0</v>
      </c>
      <c r="G56" s="136">
        <f t="shared" si="1"/>
        <v>0</v>
      </c>
    </row>
    <row r="57" spans="1:7" s="139" customFormat="1" x14ac:dyDescent="0.25">
      <c r="A57" s="501"/>
      <c r="B57" s="504"/>
      <c r="C57" s="390" t="s">
        <v>344</v>
      </c>
      <c r="D57" s="135" t="s">
        <v>77</v>
      </c>
      <c r="E57" s="116">
        <v>1</v>
      </c>
      <c r="F57" s="426">
        <v>0</v>
      </c>
      <c r="G57" s="136">
        <f t="shared" si="1"/>
        <v>0</v>
      </c>
    </row>
    <row r="58" spans="1:7" s="139" customFormat="1" x14ac:dyDescent="0.25">
      <c r="A58" s="501"/>
      <c r="B58" s="505"/>
      <c r="C58" s="359" t="s">
        <v>155</v>
      </c>
      <c r="D58" s="113" t="s">
        <v>77</v>
      </c>
      <c r="E58" s="93">
        <v>1</v>
      </c>
      <c r="F58" s="425">
        <v>0</v>
      </c>
      <c r="G58" s="136">
        <f t="shared" si="1"/>
        <v>0</v>
      </c>
    </row>
    <row r="59" spans="1:7" s="139" customFormat="1" x14ac:dyDescent="0.25">
      <c r="A59" s="501"/>
      <c r="B59" s="383" t="s">
        <v>158</v>
      </c>
      <c r="C59" s="359" t="s">
        <v>159</v>
      </c>
      <c r="D59" s="113" t="s">
        <v>77</v>
      </c>
      <c r="E59" s="93">
        <v>1</v>
      </c>
      <c r="F59" s="425">
        <v>0</v>
      </c>
      <c r="G59" s="136">
        <f t="shared" si="1"/>
        <v>0</v>
      </c>
    </row>
    <row r="60" spans="1:7" s="139" customFormat="1" x14ac:dyDescent="0.25">
      <c r="A60" s="501"/>
      <c r="B60" s="383" t="s">
        <v>160</v>
      </c>
      <c r="C60" s="359" t="s">
        <v>161</v>
      </c>
      <c r="D60" s="113" t="s">
        <v>77</v>
      </c>
      <c r="E60" s="93">
        <v>1</v>
      </c>
      <c r="F60" s="425">
        <v>0</v>
      </c>
      <c r="G60" s="136">
        <f t="shared" si="1"/>
        <v>0</v>
      </c>
    </row>
    <row r="61" spans="1:7" s="139" customFormat="1" x14ac:dyDescent="0.25">
      <c r="A61" s="501"/>
      <c r="B61" s="383" t="s">
        <v>162</v>
      </c>
      <c r="C61" s="359" t="s">
        <v>163</v>
      </c>
      <c r="D61" s="113" t="s">
        <v>77</v>
      </c>
      <c r="E61" s="93">
        <v>1</v>
      </c>
      <c r="F61" s="425">
        <v>0</v>
      </c>
      <c r="G61" s="136">
        <f t="shared" si="1"/>
        <v>0</v>
      </c>
    </row>
    <row r="62" spans="1:7" s="139" customFormat="1" x14ac:dyDescent="0.25">
      <c r="A62" s="501"/>
      <c r="B62" s="383" t="s">
        <v>164</v>
      </c>
      <c r="C62" s="359" t="s">
        <v>165</v>
      </c>
      <c r="D62" s="113" t="s">
        <v>77</v>
      </c>
      <c r="E62" s="93">
        <v>1</v>
      </c>
      <c r="F62" s="425">
        <v>0</v>
      </c>
      <c r="G62" s="136">
        <f t="shared" si="1"/>
        <v>0</v>
      </c>
    </row>
    <row r="63" spans="1:7" s="139" customFormat="1" x14ac:dyDescent="0.25">
      <c r="A63" s="501"/>
      <c r="B63" s="383" t="s">
        <v>166</v>
      </c>
      <c r="C63" s="359" t="s">
        <v>167</v>
      </c>
      <c r="D63" s="113" t="s">
        <v>77</v>
      </c>
      <c r="E63" s="93">
        <v>1</v>
      </c>
      <c r="F63" s="425">
        <v>0</v>
      </c>
      <c r="G63" s="136">
        <f t="shared" si="1"/>
        <v>0</v>
      </c>
    </row>
    <row r="64" spans="1:7" s="139" customFormat="1" x14ac:dyDescent="0.25">
      <c r="A64" s="501"/>
      <c r="B64" s="383" t="s">
        <v>168</v>
      </c>
      <c r="C64" s="359" t="s">
        <v>169</v>
      </c>
      <c r="D64" s="113" t="s">
        <v>77</v>
      </c>
      <c r="E64" s="93">
        <v>1</v>
      </c>
      <c r="F64" s="425">
        <v>0</v>
      </c>
      <c r="G64" s="136">
        <f t="shared" si="1"/>
        <v>0</v>
      </c>
    </row>
    <row r="65" spans="1:7" s="139" customFormat="1" x14ac:dyDescent="0.25">
      <c r="A65" s="501"/>
      <c r="B65" s="383" t="s">
        <v>170</v>
      </c>
      <c r="C65" s="359" t="s">
        <v>174</v>
      </c>
      <c r="D65" s="113" t="s">
        <v>77</v>
      </c>
      <c r="E65" s="93">
        <v>1</v>
      </c>
      <c r="F65" s="425">
        <v>0</v>
      </c>
      <c r="G65" s="136">
        <f t="shared" si="1"/>
        <v>0</v>
      </c>
    </row>
    <row r="66" spans="1:7" s="139" customFormat="1" x14ac:dyDescent="0.25">
      <c r="A66" s="501"/>
      <c r="B66" s="383" t="s">
        <v>171</v>
      </c>
      <c r="C66" s="359" t="s">
        <v>174</v>
      </c>
      <c r="D66" s="113" t="s">
        <v>77</v>
      </c>
      <c r="E66" s="93">
        <v>1</v>
      </c>
      <c r="F66" s="425">
        <v>0</v>
      </c>
      <c r="G66" s="136">
        <f t="shared" si="1"/>
        <v>0</v>
      </c>
    </row>
    <row r="67" spans="1:7" s="139" customFormat="1" x14ac:dyDescent="0.25">
      <c r="A67" s="501"/>
      <c r="B67" s="383" t="s">
        <v>172</v>
      </c>
      <c r="C67" s="359" t="s">
        <v>174</v>
      </c>
      <c r="D67" s="113" t="s">
        <v>77</v>
      </c>
      <c r="E67" s="93">
        <v>1</v>
      </c>
      <c r="F67" s="425">
        <v>0</v>
      </c>
      <c r="G67" s="136">
        <f t="shared" si="1"/>
        <v>0</v>
      </c>
    </row>
    <row r="68" spans="1:7" s="139" customFormat="1" x14ac:dyDescent="0.25">
      <c r="A68" s="501"/>
      <c r="B68" s="383" t="s">
        <v>173</v>
      </c>
      <c r="C68" s="359" t="s">
        <v>175</v>
      </c>
      <c r="D68" s="113" t="s">
        <v>77</v>
      </c>
      <c r="E68" s="93">
        <v>1</v>
      </c>
      <c r="F68" s="425">
        <v>0</v>
      </c>
      <c r="G68" s="136">
        <f t="shared" si="1"/>
        <v>0</v>
      </c>
    </row>
    <row r="69" spans="1:7" s="139" customFormat="1" x14ac:dyDescent="0.25">
      <c r="A69" s="502"/>
      <c r="B69" s="383"/>
      <c r="C69" s="359" t="s">
        <v>126</v>
      </c>
      <c r="D69" s="113" t="s">
        <v>77</v>
      </c>
      <c r="E69" s="93">
        <v>1</v>
      </c>
      <c r="F69" s="425">
        <v>0</v>
      </c>
      <c r="G69" s="136">
        <f t="shared" si="1"/>
        <v>0</v>
      </c>
    </row>
    <row r="70" spans="1:7" s="209" customFormat="1" x14ac:dyDescent="0.25">
      <c r="A70" s="203" t="s">
        <v>89</v>
      </c>
      <c r="B70" s="386"/>
      <c r="C70" s="394" t="s">
        <v>176</v>
      </c>
      <c r="D70" s="206"/>
      <c r="E70" s="207"/>
      <c r="F70" s="427"/>
      <c r="G70" s="208"/>
    </row>
    <row r="71" spans="1:7" s="139" customFormat="1" ht="46" x14ac:dyDescent="0.25">
      <c r="A71" s="500"/>
      <c r="B71" s="503" t="s">
        <v>152</v>
      </c>
      <c r="C71" s="359" t="s">
        <v>153</v>
      </c>
      <c r="D71" s="113"/>
      <c r="E71" s="93">
        <v>1</v>
      </c>
      <c r="F71" s="425">
        <v>0</v>
      </c>
      <c r="G71" s="136">
        <f t="shared" si="1"/>
        <v>0</v>
      </c>
    </row>
    <row r="72" spans="1:7" s="139" customFormat="1" x14ac:dyDescent="0.25">
      <c r="A72" s="501"/>
      <c r="B72" s="504"/>
      <c r="C72" s="359" t="s">
        <v>156</v>
      </c>
      <c r="D72" s="113" t="s">
        <v>77</v>
      </c>
      <c r="E72" s="93">
        <v>1</v>
      </c>
      <c r="F72" s="425">
        <v>0</v>
      </c>
      <c r="G72" s="136">
        <f t="shared" si="1"/>
        <v>0</v>
      </c>
    </row>
    <row r="73" spans="1:7" s="139" customFormat="1" ht="34.5" x14ac:dyDescent="0.25">
      <c r="A73" s="501"/>
      <c r="B73" s="504"/>
      <c r="C73" s="359" t="s">
        <v>157</v>
      </c>
      <c r="D73" s="113" t="s">
        <v>77</v>
      </c>
      <c r="E73" s="93">
        <v>1</v>
      </c>
      <c r="F73" s="425">
        <v>0</v>
      </c>
      <c r="G73" s="136">
        <f t="shared" si="1"/>
        <v>0</v>
      </c>
    </row>
    <row r="74" spans="1:7" s="139" customFormat="1" ht="23" x14ac:dyDescent="0.25">
      <c r="A74" s="501"/>
      <c r="B74" s="504"/>
      <c r="C74" s="359" t="s">
        <v>154</v>
      </c>
      <c r="D74" s="113" t="s">
        <v>77</v>
      </c>
      <c r="E74" s="93">
        <v>1</v>
      </c>
      <c r="F74" s="425">
        <v>0</v>
      </c>
      <c r="G74" s="136">
        <f t="shared" si="1"/>
        <v>0</v>
      </c>
    </row>
    <row r="75" spans="1:7" s="139" customFormat="1" x14ac:dyDescent="0.25">
      <c r="A75" s="501"/>
      <c r="B75" s="504"/>
      <c r="C75" s="390" t="s">
        <v>344</v>
      </c>
      <c r="D75" s="135" t="s">
        <v>77</v>
      </c>
      <c r="E75" s="116">
        <v>1</v>
      </c>
      <c r="F75" s="426">
        <v>0</v>
      </c>
      <c r="G75" s="136">
        <f t="shared" si="1"/>
        <v>0</v>
      </c>
    </row>
    <row r="76" spans="1:7" s="139" customFormat="1" x14ac:dyDescent="0.25">
      <c r="A76" s="501"/>
      <c r="B76" s="505"/>
      <c r="C76" s="359" t="s">
        <v>155</v>
      </c>
      <c r="D76" s="113" t="s">
        <v>77</v>
      </c>
      <c r="E76" s="93">
        <v>1</v>
      </c>
      <c r="F76" s="425">
        <v>0</v>
      </c>
      <c r="G76" s="136">
        <f t="shared" si="1"/>
        <v>0</v>
      </c>
    </row>
    <row r="77" spans="1:7" s="139" customFormat="1" x14ac:dyDescent="0.25">
      <c r="A77" s="501"/>
      <c r="B77" s="383" t="s">
        <v>158</v>
      </c>
      <c r="C77" s="359" t="s">
        <v>159</v>
      </c>
      <c r="D77" s="113" t="s">
        <v>77</v>
      </c>
      <c r="E77" s="93">
        <v>1</v>
      </c>
      <c r="F77" s="425">
        <v>0</v>
      </c>
      <c r="G77" s="136">
        <f t="shared" si="1"/>
        <v>0</v>
      </c>
    </row>
    <row r="78" spans="1:7" s="139" customFormat="1" x14ac:dyDescent="0.25">
      <c r="A78" s="501"/>
      <c r="B78" s="383" t="s">
        <v>160</v>
      </c>
      <c r="C78" s="359" t="s">
        <v>161</v>
      </c>
      <c r="D78" s="113" t="s">
        <v>77</v>
      </c>
      <c r="E78" s="93">
        <v>1</v>
      </c>
      <c r="F78" s="425">
        <v>0</v>
      </c>
      <c r="G78" s="136">
        <f t="shared" si="1"/>
        <v>0</v>
      </c>
    </row>
    <row r="79" spans="1:7" s="139" customFormat="1" x14ac:dyDescent="0.25">
      <c r="A79" s="501"/>
      <c r="B79" s="383" t="s">
        <v>164</v>
      </c>
      <c r="C79" s="359" t="s">
        <v>165</v>
      </c>
      <c r="D79" s="113" t="s">
        <v>77</v>
      </c>
      <c r="E79" s="93">
        <v>1</v>
      </c>
      <c r="F79" s="425">
        <v>0</v>
      </c>
      <c r="G79" s="136">
        <f t="shared" si="1"/>
        <v>0</v>
      </c>
    </row>
    <row r="80" spans="1:7" s="139" customFormat="1" x14ac:dyDescent="0.25">
      <c r="A80" s="501"/>
      <c r="B80" s="383" t="s">
        <v>166</v>
      </c>
      <c r="C80" s="359" t="s">
        <v>167</v>
      </c>
      <c r="D80" s="113" t="s">
        <v>77</v>
      </c>
      <c r="E80" s="93">
        <v>1</v>
      </c>
      <c r="F80" s="425">
        <v>0</v>
      </c>
      <c r="G80" s="136">
        <f t="shared" si="1"/>
        <v>0</v>
      </c>
    </row>
    <row r="81" spans="1:7" s="139" customFormat="1" x14ac:dyDescent="0.25">
      <c r="A81" s="501"/>
      <c r="B81" s="383" t="s">
        <v>168</v>
      </c>
      <c r="C81" s="359" t="s">
        <v>169</v>
      </c>
      <c r="D81" s="113" t="s">
        <v>77</v>
      </c>
      <c r="E81" s="93">
        <v>1</v>
      </c>
      <c r="F81" s="425">
        <v>0</v>
      </c>
      <c r="G81" s="136">
        <f t="shared" si="1"/>
        <v>0</v>
      </c>
    </row>
    <row r="82" spans="1:7" s="139" customFormat="1" x14ac:dyDescent="0.25">
      <c r="A82" s="501"/>
      <c r="B82" s="383" t="s">
        <v>170</v>
      </c>
      <c r="C82" s="359" t="s">
        <v>174</v>
      </c>
      <c r="D82" s="113" t="s">
        <v>77</v>
      </c>
      <c r="E82" s="93">
        <v>1</v>
      </c>
      <c r="F82" s="425">
        <v>0</v>
      </c>
      <c r="G82" s="136">
        <f t="shared" si="1"/>
        <v>0</v>
      </c>
    </row>
    <row r="83" spans="1:7" s="139" customFormat="1" x14ac:dyDescent="0.25">
      <c r="A83" s="501"/>
      <c r="B83" s="383" t="s">
        <v>171</v>
      </c>
      <c r="C83" s="359" t="s">
        <v>174</v>
      </c>
      <c r="D83" s="113" t="s">
        <v>77</v>
      </c>
      <c r="E83" s="93">
        <v>1</v>
      </c>
      <c r="F83" s="425">
        <v>0</v>
      </c>
      <c r="G83" s="136">
        <f t="shared" si="1"/>
        <v>0</v>
      </c>
    </row>
    <row r="84" spans="1:7" s="139" customFormat="1" x14ac:dyDescent="0.25">
      <c r="A84" s="501"/>
      <c r="B84" s="383" t="s">
        <v>172</v>
      </c>
      <c r="C84" s="359" t="s">
        <v>174</v>
      </c>
      <c r="D84" s="113" t="s">
        <v>77</v>
      </c>
      <c r="E84" s="93">
        <v>1</v>
      </c>
      <c r="F84" s="425">
        <v>0</v>
      </c>
      <c r="G84" s="136">
        <f t="shared" si="1"/>
        <v>0</v>
      </c>
    </row>
    <row r="85" spans="1:7" s="139" customFormat="1" x14ac:dyDescent="0.25">
      <c r="A85" s="501"/>
      <c r="B85" s="383" t="s">
        <v>173</v>
      </c>
      <c r="C85" s="359" t="s">
        <v>175</v>
      </c>
      <c r="D85" s="113" t="s">
        <v>77</v>
      </c>
      <c r="E85" s="93">
        <v>1</v>
      </c>
      <c r="F85" s="425">
        <v>0</v>
      </c>
      <c r="G85" s="136">
        <f t="shared" si="1"/>
        <v>0</v>
      </c>
    </row>
    <row r="86" spans="1:7" s="139" customFormat="1" x14ac:dyDescent="0.25">
      <c r="A86" s="502"/>
      <c r="B86" s="383"/>
      <c r="C86" s="359" t="s">
        <v>126</v>
      </c>
      <c r="D86" s="113" t="s">
        <v>77</v>
      </c>
      <c r="E86" s="93">
        <v>1</v>
      </c>
      <c r="F86" s="425">
        <v>0</v>
      </c>
      <c r="G86" s="136">
        <f t="shared" si="1"/>
        <v>0</v>
      </c>
    </row>
    <row r="87" spans="1:7" s="209" customFormat="1" x14ac:dyDescent="0.25">
      <c r="A87" s="203" t="s">
        <v>178</v>
      </c>
      <c r="B87" s="386"/>
      <c r="C87" s="394" t="s">
        <v>177</v>
      </c>
      <c r="D87" s="206"/>
      <c r="E87" s="207"/>
      <c r="F87" s="427"/>
      <c r="G87" s="208"/>
    </row>
    <row r="88" spans="1:7" s="139" customFormat="1" ht="46" x14ac:dyDescent="0.25">
      <c r="A88" s="500"/>
      <c r="B88" s="503" t="s">
        <v>152</v>
      </c>
      <c r="C88" s="359" t="s">
        <v>153</v>
      </c>
      <c r="D88" s="113" t="s">
        <v>77</v>
      </c>
      <c r="E88" s="93">
        <v>1</v>
      </c>
      <c r="F88" s="425">
        <v>0</v>
      </c>
      <c r="G88" s="136">
        <f t="shared" si="1"/>
        <v>0</v>
      </c>
    </row>
    <row r="89" spans="1:7" s="139" customFormat="1" x14ac:dyDescent="0.25">
      <c r="A89" s="501"/>
      <c r="B89" s="504"/>
      <c r="C89" s="359" t="s">
        <v>156</v>
      </c>
      <c r="D89" s="113" t="s">
        <v>77</v>
      </c>
      <c r="E89" s="93">
        <v>1</v>
      </c>
      <c r="F89" s="425">
        <v>0</v>
      </c>
      <c r="G89" s="136">
        <f t="shared" si="1"/>
        <v>0</v>
      </c>
    </row>
    <row r="90" spans="1:7" s="139" customFormat="1" ht="34.5" x14ac:dyDescent="0.25">
      <c r="A90" s="501"/>
      <c r="B90" s="504"/>
      <c r="C90" s="359" t="s">
        <v>157</v>
      </c>
      <c r="D90" s="113" t="s">
        <v>77</v>
      </c>
      <c r="E90" s="93">
        <v>1</v>
      </c>
      <c r="F90" s="425">
        <v>0</v>
      </c>
      <c r="G90" s="136">
        <f t="shared" si="1"/>
        <v>0</v>
      </c>
    </row>
    <row r="91" spans="1:7" s="139" customFormat="1" ht="23" x14ac:dyDescent="0.25">
      <c r="A91" s="501"/>
      <c r="B91" s="504"/>
      <c r="C91" s="359" t="s">
        <v>154</v>
      </c>
      <c r="D91" s="113" t="s">
        <v>77</v>
      </c>
      <c r="E91" s="93">
        <v>1</v>
      </c>
      <c r="F91" s="425">
        <v>0</v>
      </c>
      <c r="G91" s="136">
        <f t="shared" si="1"/>
        <v>0</v>
      </c>
    </row>
    <row r="92" spans="1:7" s="139" customFormat="1" x14ac:dyDescent="0.25">
      <c r="A92" s="501"/>
      <c r="B92" s="504"/>
      <c r="C92" s="390" t="s">
        <v>344</v>
      </c>
      <c r="D92" s="135" t="s">
        <v>77</v>
      </c>
      <c r="E92" s="116">
        <v>1</v>
      </c>
      <c r="F92" s="426">
        <v>0</v>
      </c>
      <c r="G92" s="136">
        <f t="shared" si="1"/>
        <v>0</v>
      </c>
    </row>
    <row r="93" spans="1:7" s="139" customFormat="1" x14ac:dyDescent="0.25">
      <c r="A93" s="501"/>
      <c r="B93" s="505"/>
      <c r="C93" s="359" t="s">
        <v>155</v>
      </c>
      <c r="D93" s="113" t="s">
        <v>77</v>
      </c>
      <c r="E93" s="93">
        <v>1</v>
      </c>
      <c r="F93" s="425">
        <v>0</v>
      </c>
      <c r="G93" s="136">
        <f t="shared" si="1"/>
        <v>0</v>
      </c>
    </row>
    <row r="94" spans="1:7" s="139" customFormat="1" x14ac:dyDescent="0.25">
      <c r="A94" s="501"/>
      <c r="B94" s="383" t="s">
        <v>158</v>
      </c>
      <c r="C94" s="359" t="s">
        <v>159</v>
      </c>
      <c r="D94" s="113" t="s">
        <v>77</v>
      </c>
      <c r="E94" s="93">
        <v>1</v>
      </c>
      <c r="F94" s="425">
        <v>0</v>
      </c>
      <c r="G94" s="136">
        <f t="shared" si="1"/>
        <v>0</v>
      </c>
    </row>
    <row r="95" spans="1:7" s="139" customFormat="1" x14ac:dyDescent="0.25">
      <c r="A95" s="501"/>
      <c r="B95" s="383" t="s">
        <v>160</v>
      </c>
      <c r="C95" s="359" t="s">
        <v>161</v>
      </c>
      <c r="D95" s="113" t="s">
        <v>77</v>
      </c>
      <c r="E95" s="93">
        <v>1</v>
      </c>
      <c r="F95" s="425">
        <v>0</v>
      </c>
      <c r="G95" s="136">
        <f t="shared" si="1"/>
        <v>0</v>
      </c>
    </row>
    <row r="96" spans="1:7" s="139" customFormat="1" x14ac:dyDescent="0.25">
      <c r="A96" s="501"/>
      <c r="B96" s="383" t="s">
        <v>162</v>
      </c>
      <c r="C96" s="359" t="s">
        <v>163</v>
      </c>
      <c r="D96" s="113" t="s">
        <v>77</v>
      </c>
      <c r="E96" s="93">
        <v>1</v>
      </c>
      <c r="F96" s="425">
        <v>0</v>
      </c>
      <c r="G96" s="136">
        <f t="shared" si="1"/>
        <v>0</v>
      </c>
    </row>
    <row r="97" spans="1:7" s="139" customFormat="1" x14ac:dyDescent="0.25">
      <c r="A97" s="501"/>
      <c r="B97" s="383" t="s">
        <v>164</v>
      </c>
      <c r="C97" s="359" t="s">
        <v>165</v>
      </c>
      <c r="D97" s="113" t="s">
        <v>77</v>
      </c>
      <c r="E97" s="93">
        <v>1</v>
      </c>
      <c r="F97" s="425">
        <v>0</v>
      </c>
      <c r="G97" s="136">
        <f t="shared" si="1"/>
        <v>0</v>
      </c>
    </row>
    <row r="98" spans="1:7" s="139" customFormat="1" x14ac:dyDescent="0.25">
      <c r="A98" s="501"/>
      <c r="B98" s="383" t="s">
        <v>166</v>
      </c>
      <c r="C98" s="359" t="s">
        <v>167</v>
      </c>
      <c r="D98" s="113" t="s">
        <v>77</v>
      </c>
      <c r="E98" s="93">
        <v>1</v>
      </c>
      <c r="F98" s="425">
        <v>0</v>
      </c>
      <c r="G98" s="136">
        <f t="shared" si="1"/>
        <v>0</v>
      </c>
    </row>
    <row r="99" spans="1:7" s="139" customFormat="1" x14ac:dyDescent="0.25">
      <c r="A99" s="501"/>
      <c r="B99" s="383" t="s">
        <v>168</v>
      </c>
      <c r="C99" s="359" t="s">
        <v>169</v>
      </c>
      <c r="D99" s="113" t="s">
        <v>77</v>
      </c>
      <c r="E99" s="93">
        <v>1</v>
      </c>
      <c r="F99" s="425">
        <v>0</v>
      </c>
      <c r="G99" s="136">
        <f t="shared" si="1"/>
        <v>0</v>
      </c>
    </row>
    <row r="100" spans="1:7" s="139" customFormat="1" x14ac:dyDescent="0.25">
      <c r="A100" s="501"/>
      <c r="B100" s="383" t="s">
        <v>170</v>
      </c>
      <c r="C100" s="359" t="s">
        <v>174</v>
      </c>
      <c r="D100" s="113" t="s">
        <v>77</v>
      </c>
      <c r="E100" s="93">
        <v>1</v>
      </c>
      <c r="F100" s="425">
        <v>0</v>
      </c>
      <c r="G100" s="136">
        <f t="shared" si="1"/>
        <v>0</v>
      </c>
    </row>
    <row r="101" spans="1:7" s="139" customFormat="1" x14ac:dyDescent="0.25">
      <c r="A101" s="501"/>
      <c r="B101" s="383" t="s">
        <v>171</v>
      </c>
      <c r="C101" s="359" t="s">
        <v>174</v>
      </c>
      <c r="D101" s="113" t="s">
        <v>77</v>
      </c>
      <c r="E101" s="93">
        <v>1</v>
      </c>
      <c r="F101" s="425">
        <v>0</v>
      </c>
      <c r="G101" s="136">
        <f t="shared" si="1"/>
        <v>0</v>
      </c>
    </row>
    <row r="102" spans="1:7" s="139" customFormat="1" x14ac:dyDescent="0.25">
      <c r="A102" s="501"/>
      <c r="B102" s="383" t="s">
        <v>172</v>
      </c>
      <c r="C102" s="359" t="s">
        <v>174</v>
      </c>
      <c r="D102" s="113" t="s">
        <v>77</v>
      </c>
      <c r="E102" s="93">
        <v>1</v>
      </c>
      <c r="F102" s="425">
        <v>0</v>
      </c>
      <c r="G102" s="136">
        <f t="shared" si="1"/>
        <v>0</v>
      </c>
    </row>
    <row r="103" spans="1:7" s="139" customFormat="1" x14ac:dyDescent="0.25">
      <c r="A103" s="501"/>
      <c r="B103" s="383" t="s">
        <v>173</v>
      </c>
      <c r="C103" s="359" t="s">
        <v>175</v>
      </c>
      <c r="D103" s="113" t="s">
        <v>77</v>
      </c>
      <c r="E103" s="93">
        <v>1</v>
      </c>
      <c r="F103" s="425">
        <v>0</v>
      </c>
      <c r="G103" s="136">
        <f t="shared" si="1"/>
        <v>0</v>
      </c>
    </row>
    <row r="104" spans="1:7" s="139" customFormat="1" x14ac:dyDescent="0.25">
      <c r="A104" s="502"/>
      <c r="B104" s="383"/>
      <c r="C104" s="359" t="s">
        <v>126</v>
      </c>
      <c r="D104" s="113" t="s">
        <v>77</v>
      </c>
      <c r="E104" s="93">
        <v>1</v>
      </c>
      <c r="F104" s="425">
        <v>0</v>
      </c>
      <c r="G104" s="136">
        <f t="shared" si="1"/>
        <v>0</v>
      </c>
    </row>
    <row r="105" spans="1:7" s="209" customFormat="1" x14ac:dyDescent="0.25">
      <c r="A105" s="203" t="s">
        <v>179</v>
      </c>
      <c r="B105" s="386"/>
      <c r="C105" s="394" t="s">
        <v>180</v>
      </c>
      <c r="D105" s="206"/>
      <c r="E105" s="207"/>
      <c r="F105" s="427"/>
      <c r="G105" s="208"/>
    </row>
    <row r="106" spans="1:7" s="139" customFormat="1" ht="46" x14ac:dyDescent="0.25">
      <c r="A106" s="500"/>
      <c r="B106" s="503" t="s">
        <v>152</v>
      </c>
      <c r="C106" s="359" t="s">
        <v>153</v>
      </c>
      <c r="D106" s="113" t="s">
        <v>77</v>
      </c>
      <c r="E106" s="93">
        <v>1</v>
      </c>
      <c r="F106" s="425">
        <v>0</v>
      </c>
      <c r="G106" s="136">
        <f t="shared" si="1"/>
        <v>0</v>
      </c>
    </row>
    <row r="107" spans="1:7" s="139" customFormat="1" x14ac:dyDescent="0.25">
      <c r="A107" s="501"/>
      <c r="B107" s="504"/>
      <c r="C107" s="359" t="s">
        <v>156</v>
      </c>
      <c r="D107" s="113" t="s">
        <v>77</v>
      </c>
      <c r="E107" s="93">
        <v>1</v>
      </c>
      <c r="F107" s="425">
        <v>0</v>
      </c>
      <c r="G107" s="136">
        <f t="shared" si="1"/>
        <v>0</v>
      </c>
    </row>
    <row r="108" spans="1:7" s="139" customFormat="1" ht="34.5" x14ac:dyDescent="0.25">
      <c r="A108" s="501"/>
      <c r="B108" s="504"/>
      <c r="C108" s="359" t="s">
        <v>157</v>
      </c>
      <c r="D108" s="113" t="s">
        <v>77</v>
      </c>
      <c r="E108" s="93">
        <v>1</v>
      </c>
      <c r="F108" s="425">
        <v>0</v>
      </c>
      <c r="G108" s="136">
        <f t="shared" si="1"/>
        <v>0</v>
      </c>
    </row>
    <row r="109" spans="1:7" s="139" customFormat="1" ht="23" x14ac:dyDescent="0.25">
      <c r="A109" s="501"/>
      <c r="B109" s="504"/>
      <c r="C109" s="359" t="s">
        <v>154</v>
      </c>
      <c r="D109" s="113" t="s">
        <v>77</v>
      </c>
      <c r="E109" s="93">
        <v>1</v>
      </c>
      <c r="F109" s="425">
        <v>0</v>
      </c>
      <c r="G109" s="136">
        <f t="shared" si="1"/>
        <v>0</v>
      </c>
    </row>
    <row r="110" spans="1:7" s="139" customFormat="1" x14ac:dyDescent="0.25">
      <c r="A110" s="501"/>
      <c r="B110" s="504"/>
      <c r="C110" s="390" t="s">
        <v>344</v>
      </c>
      <c r="D110" s="135" t="s">
        <v>77</v>
      </c>
      <c r="E110" s="116">
        <v>1</v>
      </c>
      <c r="F110" s="426">
        <v>0</v>
      </c>
      <c r="G110" s="136">
        <f t="shared" si="1"/>
        <v>0</v>
      </c>
    </row>
    <row r="111" spans="1:7" s="139" customFormat="1" x14ac:dyDescent="0.25">
      <c r="A111" s="501"/>
      <c r="B111" s="505"/>
      <c r="C111" s="359" t="s">
        <v>155</v>
      </c>
      <c r="D111" s="113" t="s">
        <v>77</v>
      </c>
      <c r="E111" s="93">
        <v>1</v>
      </c>
      <c r="F111" s="425">
        <v>0</v>
      </c>
      <c r="G111" s="136">
        <f t="shared" si="1"/>
        <v>0</v>
      </c>
    </row>
    <row r="112" spans="1:7" s="139" customFormat="1" x14ac:dyDescent="0.25">
      <c r="A112" s="501"/>
      <c r="B112" s="383" t="s">
        <v>158</v>
      </c>
      <c r="C112" s="359" t="s">
        <v>159</v>
      </c>
      <c r="D112" s="113" t="s">
        <v>77</v>
      </c>
      <c r="E112" s="93">
        <v>1</v>
      </c>
      <c r="F112" s="425">
        <v>0</v>
      </c>
      <c r="G112" s="136">
        <f t="shared" si="1"/>
        <v>0</v>
      </c>
    </row>
    <row r="113" spans="1:7" s="139" customFormat="1" x14ac:dyDescent="0.25">
      <c r="A113" s="501"/>
      <c r="B113" s="383" t="s">
        <v>160</v>
      </c>
      <c r="C113" s="359" t="s">
        <v>161</v>
      </c>
      <c r="D113" s="113" t="s">
        <v>77</v>
      </c>
      <c r="E113" s="93">
        <v>1</v>
      </c>
      <c r="F113" s="425">
        <v>0</v>
      </c>
      <c r="G113" s="136">
        <f t="shared" si="1"/>
        <v>0</v>
      </c>
    </row>
    <row r="114" spans="1:7" s="139" customFormat="1" x14ac:dyDescent="0.25">
      <c r="A114" s="501"/>
      <c r="B114" s="383" t="s">
        <v>164</v>
      </c>
      <c r="C114" s="359" t="s">
        <v>165</v>
      </c>
      <c r="D114" s="113" t="s">
        <v>77</v>
      </c>
      <c r="E114" s="93">
        <v>1</v>
      </c>
      <c r="F114" s="425">
        <v>0</v>
      </c>
      <c r="G114" s="136">
        <f t="shared" si="1"/>
        <v>0</v>
      </c>
    </row>
    <row r="115" spans="1:7" s="139" customFormat="1" x14ac:dyDescent="0.25">
      <c r="A115" s="501"/>
      <c r="B115" s="383" t="s">
        <v>166</v>
      </c>
      <c r="C115" s="359" t="s">
        <v>167</v>
      </c>
      <c r="D115" s="113" t="s">
        <v>77</v>
      </c>
      <c r="E115" s="93">
        <v>1</v>
      </c>
      <c r="F115" s="425">
        <v>0</v>
      </c>
      <c r="G115" s="136">
        <f t="shared" si="1"/>
        <v>0</v>
      </c>
    </row>
    <row r="116" spans="1:7" s="139" customFormat="1" x14ac:dyDescent="0.25">
      <c r="A116" s="501"/>
      <c r="B116" s="383" t="s">
        <v>168</v>
      </c>
      <c r="C116" s="359" t="s">
        <v>169</v>
      </c>
      <c r="D116" s="113" t="s">
        <v>77</v>
      </c>
      <c r="E116" s="93">
        <v>1</v>
      </c>
      <c r="F116" s="425">
        <v>0</v>
      </c>
      <c r="G116" s="136">
        <f t="shared" si="1"/>
        <v>0</v>
      </c>
    </row>
    <row r="117" spans="1:7" s="139" customFormat="1" x14ac:dyDescent="0.25">
      <c r="A117" s="501"/>
      <c r="B117" s="383" t="s">
        <v>170</v>
      </c>
      <c r="C117" s="359" t="s">
        <v>174</v>
      </c>
      <c r="D117" s="113" t="s">
        <v>77</v>
      </c>
      <c r="E117" s="93">
        <v>1</v>
      </c>
      <c r="F117" s="425">
        <v>0</v>
      </c>
      <c r="G117" s="136">
        <f t="shared" si="1"/>
        <v>0</v>
      </c>
    </row>
    <row r="118" spans="1:7" s="139" customFormat="1" x14ac:dyDescent="0.25">
      <c r="A118" s="501"/>
      <c r="B118" s="383" t="s">
        <v>171</v>
      </c>
      <c r="C118" s="359" t="s">
        <v>174</v>
      </c>
      <c r="D118" s="113" t="s">
        <v>77</v>
      </c>
      <c r="E118" s="93">
        <v>1</v>
      </c>
      <c r="F118" s="425">
        <v>0</v>
      </c>
      <c r="G118" s="136">
        <f t="shared" si="1"/>
        <v>0</v>
      </c>
    </row>
    <row r="119" spans="1:7" s="139" customFormat="1" x14ac:dyDescent="0.25">
      <c r="A119" s="501"/>
      <c r="B119" s="383" t="s">
        <v>172</v>
      </c>
      <c r="C119" s="359" t="s">
        <v>174</v>
      </c>
      <c r="D119" s="113" t="s">
        <v>77</v>
      </c>
      <c r="E119" s="93">
        <v>1</v>
      </c>
      <c r="F119" s="425">
        <v>0</v>
      </c>
      <c r="G119" s="136">
        <f t="shared" si="1"/>
        <v>0</v>
      </c>
    </row>
    <row r="120" spans="1:7" s="139" customFormat="1" x14ac:dyDescent="0.25">
      <c r="A120" s="501"/>
      <c r="B120" s="383" t="s">
        <v>173</v>
      </c>
      <c r="C120" s="359" t="s">
        <v>175</v>
      </c>
      <c r="D120" s="113" t="s">
        <v>77</v>
      </c>
      <c r="E120" s="93">
        <v>1</v>
      </c>
      <c r="F120" s="425">
        <v>0</v>
      </c>
      <c r="G120" s="136">
        <f t="shared" si="1"/>
        <v>0</v>
      </c>
    </row>
    <row r="121" spans="1:7" s="139" customFormat="1" x14ac:dyDescent="0.25">
      <c r="A121" s="502"/>
      <c r="B121" s="383"/>
      <c r="C121" s="359" t="s">
        <v>126</v>
      </c>
      <c r="D121" s="113" t="s">
        <v>77</v>
      </c>
      <c r="E121" s="93">
        <v>1</v>
      </c>
      <c r="F121" s="425">
        <v>0</v>
      </c>
      <c r="G121" s="136">
        <f t="shared" si="1"/>
        <v>0</v>
      </c>
    </row>
    <row r="122" spans="1:7" s="209" customFormat="1" x14ac:dyDescent="0.25">
      <c r="A122" s="203" t="s">
        <v>90</v>
      </c>
      <c r="B122" s="386"/>
      <c r="C122" s="394" t="s">
        <v>181</v>
      </c>
      <c r="D122" s="206"/>
      <c r="E122" s="207"/>
      <c r="F122" s="427"/>
      <c r="G122" s="208"/>
    </row>
    <row r="123" spans="1:7" s="139" customFormat="1" ht="46" x14ac:dyDescent="0.25">
      <c r="A123" s="500"/>
      <c r="B123" s="503" t="s">
        <v>152</v>
      </c>
      <c r="C123" s="359" t="s">
        <v>182</v>
      </c>
      <c r="D123" s="113" t="s">
        <v>77</v>
      </c>
      <c r="E123" s="93">
        <v>1</v>
      </c>
      <c r="F123" s="425">
        <v>0</v>
      </c>
      <c r="G123" s="136">
        <f t="shared" si="1"/>
        <v>0</v>
      </c>
    </row>
    <row r="124" spans="1:7" s="139" customFormat="1" x14ac:dyDescent="0.25">
      <c r="A124" s="501"/>
      <c r="B124" s="504"/>
      <c r="C124" s="359" t="s">
        <v>156</v>
      </c>
      <c r="D124" s="113" t="s">
        <v>77</v>
      </c>
      <c r="E124" s="93">
        <v>1</v>
      </c>
      <c r="F124" s="425">
        <v>0</v>
      </c>
      <c r="G124" s="136">
        <f t="shared" si="1"/>
        <v>0</v>
      </c>
    </row>
    <row r="125" spans="1:7" s="139" customFormat="1" ht="34.5" x14ac:dyDescent="0.25">
      <c r="A125" s="501"/>
      <c r="B125" s="504"/>
      <c r="C125" s="359" t="s">
        <v>183</v>
      </c>
      <c r="D125" s="113" t="s">
        <v>77</v>
      </c>
      <c r="E125" s="93">
        <v>1</v>
      </c>
      <c r="F125" s="425">
        <v>0</v>
      </c>
      <c r="G125" s="136">
        <f t="shared" si="1"/>
        <v>0</v>
      </c>
    </row>
    <row r="126" spans="1:7" s="139" customFormat="1" ht="23" x14ac:dyDescent="0.25">
      <c r="A126" s="501"/>
      <c r="B126" s="504"/>
      <c r="C126" s="359" t="s">
        <v>154</v>
      </c>
      <c r="D126" s="113" t="s">
        <v>77</v>
      </c>
      <c r="E126" s="93">
        <v>1</v>
      </c>
      <c r="F126" s="425">
        <v>0</v>
      </c>
      <c r="G126" s="136">
        <f t="shared" si="1"/>
        <v>0</v>
      </c>
    </row>
    <row r="127" spans="1:7" s="139" customFormat="1" x14ac:dyDescent="0.25">
      <c r="A127" s="501"/>
      <c r="B127" s="504"/>
      <c r="C127" s="390" t="s">
        <v>344</v>
      </c>
      <c r="D127" s="135" t="s">
        <v>77</v>
      </c>
      <c r="E127" s="116">
        <v>1</v>
      </c>
      <c r="F127" s="426">
        <v>0</v>
      </c>
      <c r="G127" s="136">
        <f t="shared" si="1"/>
        <v>0</v>
      </c>
    </row>
    <row r="128" spans="1:7" s="139" customFormat="1" x14ac:dyDescent="0.25">
      <c r="A128" s="501"/>
      <c r="B128" s="505"/>
      <c r="C128" s="359" t="s">
        <v>155</v>
      </c>
      <c r="D128" s="113" t="s">
        <v>77</v>
      </c>
      <c r="E128" s="93">
        <v>1</v>
      </c>
      <c r="F128" s="425">
        <v>0</v>
      </c>
      <c r="G128" s="136">
        <f t="shared" si="1"/>
        <v>0</v>
      </c>
    </row>
    <row r="129" spans="1:7" s="139" customFormat="1" x14ac:dyDescent="0.25">
      <c r="A129" s="501"/>
      <c r="B129" s="383" t="s">
        <v>158</v>
      </c>
      <c r="C129" s="359" t="s">
        <v>159</v>
      </c>
      <c r="D129" s="113" t="s">
        <v>77</v>
      </c>
      <c r="E129" s="93">
        <v>1</v>
      </c>
      <c r="F129" s="425">
        <v>0</v>
      </c>
      <c r="G129" s="136">
        <f t="shared" si="1"/>
        <v>0</v>
      </c>
    </row>
    <row r="130" spans="1:7" s="139" customFormat="1" x14ac:dyDescent="0.25">
      <c r="A130" s="501"/>
      <c r="B130" s="383" t="s">
        <v>160</v>
      </c>
      <c r="C130" s="359" t="s">
        <v>161</v>
      </c>
      <c r="D130" s="113" t="s">
        <v>77</v>
      </c>
      <c r="E130" s="93">
        <v>1</v>
      </c>
      <c r="F130" s="425">
        <v>0</v>
      </c>
      <c r="G130" s="136">
        <f t="shared" si="1"/>
        <v>0</v>
      </c>
    </row>
    <row r="131" spans="1:7" s="139" customFormat="1" x14ac:dyDescent="0.25">
      <c r="A131" s="501"/>
      <c r="B131" s="383" t="s">
        <v>162</v>
      </c>
      <c r="C131" s="359" t="s">
        <v>163</v>
      </c>
      <c r="D131" s="113" t="s">
        <v>77</v>
      </c>
      <c r="E131" s="93">
        <v>1</v>
      </c>
      <c r="F131" s="425">
        <v>0</v>
      </c>
      <c r="G131" s="136">
        <f t="shared" si="1"/>
        <v>0</v>
      </c>
    </row>
    <row r="132" spans="1:7" s="139" customFormat="1" x14ac:dyDescent="0.25">
      <c r="A132" s="501"/>
      <c r="B132" s="383" t="s">
        <v>164</v>
      </c>
      <c r="C132" s="359" t="s">
        <v>165</v>
      </c>
      <c r="D132" s="113" t="s">
        <v>77</v>
      </c>
      <c r="E132" s="93">
        <v>1</v>
      </c>
      <c r="F132" s="425">
        <v>0</v>
      </c>
      <c r="G132" s="136">
        <f t="shared" si="1"/>
        <v>0</v>
      </c>
    </row>
    <row r="133" spans="1:7" s="139" customFormat="1" x14ac:dyDescent="0.25">
      <c r="A133" s="501"/>
      <c r="B133" s="383" t="s">
        <v>166</v>
      </c>
      <c r="C133" s="359" t="s">
        <v>167</v>
      </c>
      <c r="D133" s="113" t="s">
        <v>77</v>
      </c>
      <c r="E133" s="93">
        <v>1</v>
      </c>
      <c r="F133" s="425">
        <v>0</v>
      </c>
      <c r="G133" s="136">
        <f t="shared" si="1"/>
        <v>0</v>
      </c>
    </row>
    <row r="134" spans="1:7" s="139" customFormat="1" x14ac:dyDescent="0.25">
      <c r="A134" s="501"/>
      <c r="B134" s="383" t="s">
        <v>168</v>
      </c>
      <c r="C134" s="359" t="s">
        <v>169</v>
      </c>
      <c r="D134" s="113" t="s">
        <v>77</v>
      </c>
      <c r="E134" s="93">
        <v>1</v>
      </c>
      <c r="F134" s="425">
        <v>0</v>
      </c>
      <c r="G134" s="136">
        <f t="shared" si="1"/>
        <v>0</v>
      </c>
    </row>
    <row r="135" spans="1:7" s="139" customFormat="1" x14ac:dyDescent="0.25">
      <c r="A135" s="501"/>
      <c r="B135" s="383" t="s">
        <v>170</v>
      </c>
      <c r="C135" s="359" t="s">
        <v>174</v>
      </c>
      <c r="D135" s="113" t="s">
        <v>77</v>
      </c>
      <c r="E135" s="93">
        <v>1</v>
      </c>
      <c r="F135" s="425">
        <v>0</v>
      </c>
      <c r="G135" s="136">
        <f t="shared" si="1"/>
        <v>0</v>
      </c>
    </row>
    <row r="136" spans="1:7" s="139" customFormat="1" x14ac:dyDescent="0.25">
      <c r="A136" s="501"/>
      <c r="B136" s="383" t="s">
        <v>171</v>
      </c>
      <c r="C136" s="359" t="s">
        <v>174</v>
      </c>
      <c r="D136" s="113" t="s">
        <v>77</v>
      </c>
      <c r="E136" s="93">
        <v>1</v>
      </c>
      <c r="F136" s="425">
        <v>0</v>
      </c>
      <c r="G136" s="136">
        <f t="shared" si="1"/>
        <v>0</v>
      </c>
    </row>
    <row r="137" spans="1:7" s="139" customFormat="1" x14ac:dyDescent="0.25">
      <c r="A137" s="501"/>
      <c r="B137" s="383" t="s">
        <v>172</v>
      </c>
      <c r="C137" s="359" t="s">
        <v>174</v>
      </c>
      <c r="D137" s="113" t="s">
        <v>77</v>
      </c>
      <c r="E137" s="93">
        <v>1</v>
      </c>
      <c r="F137" s="425">
        <v>0</v>
      </c>
      <c r="G137" s="136">
        <f t="shared" si="1"/>
        <v>0</v>
      </c>
    </row>
    <row r="138" spans="1:7" s="139" customFormat="1" x14ac:dyDescent="0.25">
      <c r="A138" s="501"/>
      <c r="B138" s="383" t="s">
        <v>173</v>
      </c>
      <c r="C138" s="359" t="s">
        <v>175</v>
      </c>
      <c r="D138" s="113" t="s">
        <v>77</v>
      </c>
      <c r="E138" s="93">
        <v>1</v>
      </c>
      <c r="F138" s="425">
        <v>0</v>
      </c>
      <c r="G138" s="136">
        <f t="shared" si="1"/>
        <v>0</v>
      </c>
    </row>
    <row r="139" spans="1:7" s="139" customFormat="1" x14ac:dyDescent="0.25">
      <c r="A139" s="502"/>
      <c r="B139" s="383"/>
      <c r="C139" s="359" t="s">
        <v>126</v>
      </c>
      <c r="D139" s="113" t="s">
        <v>77</v>
      </c>
      <c r="E139" s="93">
        <v>1</v>
      </c>
      <c r="F139" s="425">
        <v>0</v>
      </c>
      <c r="G139" s="136">
        <f t="shared" si="1"/>
        <v>0</v>
      </c>
    </row>
    <row r="140" spans="1:7" s="209" customFormat="1" x14ac:dyDescent="0.25">
      <c r="A140" s="203" t="s">
        <v>91</v>
      </c>
      <c r="B140" s="386"/>
      <c r="C140" s="394" t="s">
        <v>184</v>
      </c>
      <c r="D140" s="206"/>
      <c r="E140" s="207"/>
      <c r="F140" s="427"/>
      <c r="G140" s="208"/>
    </row>
    <row r="141" spans="1:7" s="139" customFormat="1" ht="46" x14ac:dyDescent="0.25">
      <c r="A141" s="500"/>
      <c r="B141" s="503" t="s">
        <v>152</v>
      </c>
      <c r="C141" s="359" t="s">
        <v>182</v>
      </c>
      <c r="D141" s="113" t="s">
        <v>77</v>
      </c>
      <c r="E141" s="93">
        <v>1</v>
      </c>
      <c r="F141" s="425">
        <v>0</v>
      </c>
      <c r="G141" s="136">
        <f t="shared" si="1"/>
        <v>0</v>
      </c>
    </row>
    <row r="142" spans="1:7" s="139" customFormat="1" x14ac:dyDescent="0.25">
      <c r="A142" s="501"/>
      <c r="B142" s="504"/>
      <c r="C142" s="359" t="s">
        <v>156</v>
      </c>
      <c r="D142" s="113" t="s">
        <v>77</v>
      </c>
      <c r="E142" s="93">
        <v>1</v>
      </c>
      <c r="F142" s="425">
        <v>0</v>
      </c>
      <c r="G142" s="136">
        <f t="shared" si="1"/>
        <v>0</v>
      </c>
    </row>
    <row r="143" spans="1:7" s="139" customFormat="1" ht="34.5" x14ac:dyDescent="0.25">
      <c r="A143" s="501"/>
      <c r="B143" s="504"/>
      <c r="C143" s="359" t="s">
        <v>183</v>
      </c>
      <c r="D143" s="113" t="s">
        <v>77</v>
      </c>
      <c r="E143" s="93">
        <v>1</v>
      </c>
      <c r="F143" s="425">
        <v>0</v>
      </c>
      <c r="G143" s="136">
        <f t="shared" si="1"/>
        <v>0</v>
      </c>
    </row>
    <row r="144" spans="1:7" s="139" customFormat="1" ht="23" x14ac:dyDescent="0.25">
      <c r="A144" s="501"/>
      <c r="B144" s="504"/>
      <c r="C144" s="359" t="s">
        <v>154</v>
      </c>
      <c r="D144" s="113" t="s">
        <v>77</v>
      </c>
      <c r="E144" s="93">
        <v>1</v>
      </c>
      <c r="F144" s="425">
        <v>0</v>
      </c>
      <c r="G144" s="136">
        <f t="shared" si="1"/>
        <v>0</v>
      </c>
    </row>
    <row r="145" spans="1:7" s="139" customFormat="1" x14ac:dyDescent="0.25">
      <c r="A145" s="501"/>
      <c r="B145" s="504"/>
      <c r="C145" s="390" t="s">
        <v>344</v>
      </c>
      <c r="D145" s="135" t="s">
        <v>77</v>
      </c>
      <c r="E145" s="116">
        <v>1</v>
      </c>
      <c r="F145" s="426">
        <v>0</v>
      </c>
      <c r="G145" s="136">
        <f t="shared" si="1"/>
        <v>0</v>
      </c>
    </row>
    <row r="146" spans="1:7" s="139" customFormat="1" x14ac:dyDescent="0.25">
      <c r="A146" s="501"/>
      <c r="B146" s="505"/>
      <c r="C146" s="359" t="s">
        <v>155</v>
      </c>
      <c r="D146" s="113" t="s">
        <v>77</v>
      </c>
      <c r="E146" s="93">
        <v>1</v>
      </c>
      <c r="F146" s="425">
        <v>0</v>
      </c>
      <c r="G146" s="136">
        <f t="shared" si="1"/>
        <v>0</v>
      </c>
    </row>
    <row r="147" spans="1:7" s="139" customFormat="1" x14ac:dyDescent="0.25">
      <c r="A147" s="501"/>
      <c r="B147" s="383" t="s">
        <v>158</v>
      </c>
      <c r="C147" s="359" t="s">
        <v>159</v>
      </c>
      <c r="D147" s="113" t="s">
        <v>77</v>
      </c>
      <c r="E147" s="93">
        <v>1</v>
      </c>
      <c r="F147" s="425">
        <v>0</v>
      </c>
      <c r="G147" s="136">
        <f t="shared" si="1"/>
        <v>0</v>
      </c>
    </row>
    <row r="148" spans="1:7" s="139" customFormat="1" x14ac:dyDescent="0.25">
      <c r="A148" s="501"/>
      <c r="B148" s="383" t="s">
        <v>160</v>
      </c>
      <c r="C148" s="359" t="s">
        <v>161</v>
      </c>
      <c r="D148" s="113" t="s">
        <v>77</v>
      </c>
      <c r="E148" s="93">
        <v>1</v>
      </c>
      <c r="F148" s="425">
        <v>0</v>
      </c>
      <c r="G148" s="136">
        <f t="shared" si="1"/>
        <v>0</v>
      </c>
    </row>
    <row r="149" spans="1:7" s="139" customFormat="1" x14ac:dyDescent="0.25">
      <c r="A149" s="501"/>
      <c r="B149" s="383" t="s">
        <v>164</v>
      </c>
      <c r="C149" s="359" t="s">
        <v>165</v>
      </c>
      <c r="D149" s="113" t="s">
        <v>77</v>
      </c>
      <c r="E149" s="93">
        <v>1</v>
      </c>
      <c r="F149" s="425">
        <v>0</v>
      </c>
      <c r="G149" s="136">
        <f t="shared" si="1"/>
        <v>0</v>
      </c>
    </row>
    <row r="150" spans="1:7" s="139" customFormat="1" x14ac:dyDescent="0.25">
      <c r="A150" s="501"/>
      <c r="B150" s="383" t="s">
        <v>166</v>
      </c>
      <c r="C150" s="359" t="s">
        <v>167</v>
      </c>
      <c r="D150" s="113" t="s">
        <v>77</v>
      </c>
      <c r="E150" s="93">
        <v>1</v>
      </c>
      <c r="F150" s="425">
        <v>0</v>
      </c>
      <c r="G150" s="136">
        <f t="shared" si="1"/>
        <v>0</v>
      </c>
    </row>
    <row r="151" spans="1:7" s="139" customFormat="1" x14ac:dyDescent="0.25">
      <c r="A151" s="501"/>
      <c r="B151" s="383" t="s">
        <v>168</v>
      </c>
      <c r="C151" s="359" t="s">
        <v>169</v>
      </c>
      <c r="D151" s="113" t="s">
        <v>77</v>
      </c>
      <c r="E151" s="93">
        <v>1</v>
      </c>
      <c r="F151" s="425">
        <v>0</v>
      </c>
      <c r="G151" s="136">
        <f t="shared" si="1"/>
        <v>0</v>
      </c>
    </row>
    <row r="152" spans="1:7" s="139" customFormat="1" x14ac:dyDescent="0.25">
      <c r="A152" s="501"/>
      <c r="B152" s="383" t="s">
        <v>170</v>
      </c>
      <c r="C152" s="359" t="s">
        <v>174</v>
      </c>
      <c r="D152" s="113" t="s">
        <v>77</v>
      </c>
      <c r="E152" s="93">
        <v>1</v>
      </c>
      <c r="F152" s="425">
        <v>0</v>
      </c>
      <c r="G152" s="136">
        <f t="shared" si="1"/>
        <v>0</v>
      </c>
    </row>
    <row r="153" spans="1:7" s="139" customFormat="1" x14ac:dyDescent="0.25">
      <c r="A153" s="501"/>
      <c r="B153" s="383" t="s">
        <v>171</v>
      </c>
      <c r="C153" s="359" t="s">
        <v>174</v>
      </c>
      <c r="D153" s="113" t="s">
        <v>77</v>
      </c>
      <c r="E153" s="93">
        <v>1</v>
      </c>
      <c r="F153" s="425">
        <v>0</v>
      </c>
      <c r="G153" s="136">
        <f t="shared" si="1"/>
        <v>0</v>
      </c>
    </row>
    <row r="154" spans="1:7" s="139" customFormat="1" x14ac:dyDescent="0.25">
      <c r="A154" s="501"/>
      <c r="B154" s="383" t="s">
        <v>172</v>
      </c>
      <c r="C154" s="359" t="s">
        <v>174</v>
      </c>
      <c r="D154" s="113" t="s">
        <v>77</v>
      </c>
      <c r="E154" s="93">
        <v>1</v>
      </c>
      <c r="F154" s="425">
        <v>0</v>
      </c>
      <c r="G154" s="136">
        <f t="shared" si="1"/>
        <v>0</v>
      </c>
    </row>
    <row r="155" spans="1:7" s="139" customFormat="1" x14ac:dyDescent="0.25">
      <c r="A155" s="501"/>
      <c r="B155" s="383" t="s">
        <v>173</v>
      </c>
      <c r="C155" s="359" t="s">
        <v>175</v>
      </c>
      <c r="D155" s="113" t="s">
        <v>77</v>
      </c>
      <c r="E155" s="93">
        <v>1</v>
      </c>
      <c r="F155" s="425">
        <v>0</v>
      </c>
      <c r="G155" s="136">
        <f t="shared" si="1"/>
        <v>0</v>
      </c>
    </row>
    <row r="156" spans="1:7" s="139" customFormat="1" x14ac:dyDescent="0.25">
      <c r="A156" s="502"/>
      <c r="B156" s="383"/>
      <c r="C156" s="359" t="s">
        <v>126</v>
      </c>
      <c r="D156" s="113" t="s">
        <v>77</v>
      </c>
      <c r="E156" s="93">
        <v>1</v>
      </c>
      <c r="F156" s="425">
        <v>0</v>
      </c>
      <c r="G156" s="136">
        <f t="shared" ref="G156" si="2">$E156*F156</f>
        <v>0</v>
      </c>
    </row>
    <row r="157" spans="1:7" s="209" customFormat="1" x14ac:dyDescent="0.25">
      <c r="A157" s="203" t="s">
        <v>103</v>
      </c>
      <c r="B157" s="386"/>
      <c r="C157" s="394" t="s">
        <v>185</v>
      </c>
      <c r="D157" s="206"/>
      <c r="E157" s="207"/>
      <c r="F157" s="427"/>
      <c r="G157" s="208"/>
    </row>
    <row r="158" spans="1:7" s="139" customFormat="1" ht="46" x14ac:dyDescent="0.25">
      <c r="A158" s="500"/>
      <c r="B158" s="503" t="s">
        <v>152</v>
      </c>
      <c r="C158" s="359" t="s">
        <v>186</v>
      </c>
      <c r="D158" s="113" t="s">
        <v>77</v>
      </c>
      <c r="E158" s="93">
        <v>1</v>
      </c>
      <c r="F158" s="425">
        <v>0</v>
      </c>
      <c r="G158" s="136">
        <f t="shared" ref="G158:G200" si="3">$E158*F158</f>
        <v>0</v>
      </c>
    </row>
    <row r="159" spans="1:7" s="139" customFormat="1" x14ac:dyDescent="0.25">
      <c r="A159" s="501"/>
      <c r="B159" s="504"/>
      <c r="C159" s="359" t="s">
        <v>156</v>
      </c>
      <c r="D159" s="113" t="s">
        <v>77</v>
      </c>
      <c r="E159" s="93">
        <v>1</v>
      </c>
      <c r="F159" s="425">
        <v>0</v>
      </c>
      <c r="G159" s="136">
        <f t="shared" si="3"/>
        <v>0</v>
      </c>
    </row>
    <row r="160" spans="1:7" s="139" customFormat="1" ht="34.5" x14ac:dyDescent="0.25">
      <c r="A160" s="501"/>
      <c r="B160" s="504"/>
      <c r="C160" s="359" t="s">
        <v>187</v>
      </c>
      <c r="D160" s="113" t="s">
        <v>77</v>
      </c>
      <c r="E160" s="93">
        <v>1</v>
      </c>
      <c r="F160" s="425">
        <v>0</v>
      </c>
      <c r="G160" s="136">
        <f t="shared" si="3"/>
        <v>0</v>
      </c>
    </row>
    <row r="161" spans="1:7" s="139" customFormat="1" ht="23" x14ac:dyDescent="0.25">
      <c r="A161" s="501"/>
      <c r="B161" s="504"/>
      <c r="C161" s="359" t="s">
        <v>154</v>
      </c>
      <c r="D161" s="113" t="s">
        <v>77</v>
      </c>
      <c r="E161" s="93">
        <v>1</v>
      </c>
      <c r="F161" s="425">
        <v>0</v>
      </c>
      <c r="G161" s="136">
        <f t="shared" si="3"/>
        <v>0</v>
      </c>
    </row>
    <row r="162" spans="1:7" s="139" customFormat="1" x14ac:dyDescent="0.25">
      <c r="A162" s="501"/>
      <c r="B162" s="504"/>
      <c r="C162" s="390" t="s">
        <v>344</v>
      </c>
      <c r="D162" s="135" t="s">
        <v>77</v>
      </c>
      <c r="E162" s="116">
        <v>1</v>
      </c>
      <c r="F162" s="426">
        <v>0</v>
      </c>
      <c r="G162" s="136">
        <f t="shared" si="3"/>
        <v>0</v>
      </c>
    </row>
    <row r="163" spans="1:7" s="139" customFormat="1" x14ac:dyDescent="0.25">
      <c r="A163" s="501"/>
      <c r="B163" s="505"/>
      <c r="C163" s="359" t="s">
        <v>155</v>
      </c>
      <c r="D163" s="113" t="s">
        <v>77</v>
      </c>
      <c r="E163" s="93">
        <v>1</v>
      </c>
      <c r="F163" s="425">
        <v>0</v>
      </c>
      <c r="G163" s="136">
        <f t="shared" si="3"/>
        <v>0</v>
      </c>
    </row>
    <row r="164" spans="1:7" s="139" customFormat="1" x14ac:dyDescent="0.25">
      <c r="A164" s="501"/>
      <c r="B164" s="383" t="s">
        <v>158</v>
      </c>
      <c r="C164" s="359" t="s">
        <v>159</v>
      </c>
      <c r="D164" s="113" t="s">
        <v>77</v>
      </c>
      <c r="E164" s="93">
        <v>1</v>
      </c>
      <c r="F164" s="425">
        <v>0</v>
      </c>
      <c r="G164" s="136">
        <f t="shared" si="3"/>
        <v>0</v>
      </c>
    </row>
    <row r="165" spans="1:7" s="139" customFormat="1" x14ac:dyDescent="0.25">
      <c r="A165" s="501"/>
      <c r="B165" s="383" t="s">
        <v>160</v>
      </c>
      <c r="C165" s="359" t="s">
        <v>161</v>
      </c>
      <c r="D165" s="113" t="s">
        <v>77</v>
      </c>
      <c r="E165" s="93">
        <v>1</v>
      </c>
      <c r="F165" s="425">
        <v>0</v>
      </c>
      <c r="G165" s="136">
        <f t="shared" si="3"/>
        <v>0</v>
      </c>
    </row>
    <row r="166" spans="1:7" s="139" customFormat="1" x14ac:dyDescent="0.25">
      <c r="A166" s="501"/>
      <c r="B166" s="383" t="s">
        <v>162</v>
      </c>
      <c r="C166" s="359" t="s">
        <v>163</v>
      </c>
      <c r="D166" s="113" t="s">
        <v>77</v>
      </c>
      <c r="E166" s="93">
        <v>1</v>
      </c>
      <c r="F166" s="425">
        <v>0</v>
      </c>
      <c r="G166" s="136">
        <f t="shared" si="3"/>
        <v>0</v>
      </c>
    </row>
    <row r="167" spans="1:7" s="139" customFormat="1" x14ac:dyDescent="0.25">
      <c r="A167" s="501"/>
      <c r="B167" s="383" t="s">
        <v>164</v>
      </c>
      <c r="C167" s="359" t="s">
        <v>165</v>
      </c>
      <c r="D167" s="113" t="s">
        <v>77</v>
      </c>
      <c r="E167" s="93">
        <v>1</v>
      </c>
      <c r="F167" s="425">
        <v>0</v>
      </c>
      <c r="G167" s="136">
        <f t="shared" si="3"/>
        <v>0</v>
      </c>
    </row>
    <row r="168" spans="1:7" s="139" customFormat="1" x14ac:dyDescent="0.25">
      <c r="A168" s="501"/>
      <c r="B168" s="383" t="s">
        <v>166</v>
      </c>
      <c r="C168" s="359" t="s">
        <v>167</v>
      </c>
      <c r="D168" s="113" t="s">
        <v>77</v>
      </c>
      <c r="E168" s="93">
        <v>1</v>
      </c>
      <c r="F168" s="425">
        <v>0</v>
      </c>
      <c r="G168" s="136">
        <f t="shared" si="3"/>
        <v>0</v>
      </c>
    </row>
    <row r="169" spans="1:7" s="139" customFormat="1" x14ac:dyDescent="0.25">
      <c r="A169" s="501"/>
      <c r="B169" s="383" t="s">
        <v>168</v>
      </c>
      <c r="C169" s="359" t="s">
        <v>169</v>
      </c>
      <c r="D169" s="113" t="s">
        <v>77</v>
      </c>
      <c r="E169" s="93">
        <v>1</v>
      </c>
      <c r="F169" s="425">
        <v>0</v>
      </c>
      <c r="G169" s="136">
        <f t="shared" si="3"/>
        <v>0</v>
      </c>
    </row>
    <row r="170" spans="1:7" s="139" customFormat="1" x14ac:dyDescent="0.25">
      <c r="A170" s="501"/>
      <c r="B170" s="383" t="s">
        <v>170</v>
      </c>
      <c r="C170" s="359" t="s">
        <v>174</v>
      </c>
      <c r="D170" s="113" t="s">
        <v>77</v>
      </c>
      <c r="E170" s="93">
        <v>1</v>
      </c>
      <c r="F170" s="425">
        <v>0</v>
      </c>
      <c r="G170" s="136">
        <f t="shared" si="3"/>
        <v>0</v>
      </c>
    </row>
    <row r="171" spans="1:7" s="139" customFormat="1" x14ac:dyDescent="0.25">
      <c r="A171" s="501"/>
      <c r="B171" s="383" t="s">
        <v>171</v>
      </c>
      <c r="C171" s="359" t="s">
        <v>174</v>
      </c>
      <c r="D171" s="113" t="s">
        <v>77</v>
      </c>
      <c r="E171" s="93">
        <v>1</v>
      </c>
      <c r="F171" s="425">
        <v>0</v>
      </c>
      <c r="G171" s="136">
        <f t="shared" si="3"/>
        <v>0</v>
      </c>
    </row>
    <row r="172" spans="1:7" s="139" customFormat="1" x14ac:dyDescent="0.25">
      <c r="A172" s="501"/>
      <c r="B172" s="383" t="s">
        <v>172</v>
      </c>
      <c r="C172" s="359" t="s">
        <v>174</v>
      </c>
      <c r="D172" s="113" t="s">
        <v>77</v>
      </c>
      <c r="E172" s="93">
        <v>1</v>
      </c>
      <c r="F172" s="425">
        <v>0</v>
      </c>
      <c r="G172" s="136">
        <f t="shared" si="3"/>
        <v>0</v>
      </c>
    </row>
    <row r="173" spans="1:7" s="139" customFormat="1" x14ac:dyDescent="0.25">
      <c r="A173" s="501"/>
      <c r="B173" s="383" t="s">
        <v>173</v>
      </c>
      <c r="C173" s="359" t="s">
        <v>175</v>
      </c>
      <c r="D173" s="113" t="s">
        <v>77</v>
      </c>
      <c r="E173" s="93">
        <v>1</v>
      </c>
      <c r="F173" s="425">
        <v>0</v>
      </c>
      <c r="G173" s="136">
        <f t="shared" si="3"/>
        <v>0</v>
      </c>
    </row>
    <row r="174" spans="1:7" s="139" customFormat="1" x14ac:dyDescent="0.25">
      <c r="A174" s="502"/>
      <c r="B174" s="383"/>
      <c r="C174" s="359" t="s">
        <v>126</v>
      </c>
      <c r="D174" s="113" t="s">
        <v>77</v>
      </c>
      <c r="E174" s="93">
        <v>1</v>
      </c>
      <c r="F174" s="425">
        <v>0</v>
      </c>
      <c r="G174" s="136">
        <f t="shared" si="3"/>
        <v>0</v>
      </c>
    </row>
    <row r="175" spans="1:7" s="209" customFormat="1" x14ac:dyDescent="0.25">
      <c r="A175" s="203" t="s">
        <v>104</v>
      </c>
      <c r="B175" s="386"/>
      <c r="C175" s="394" t="s">
        <v>188</v>
      </c>
      <c r="D175" s="206"/>
      <c r="E175" s="207"/>
      <c r="F175" s="427"/>
      <c r="G175" s="208"/>
    </row>
    <row r="176" spans="1:7" s="139" customFormat="1" ht="46" x14ac:dyDescent="0.25">
      <c r="A176" s="500"/>
      <c r="B176" s="503" t="s">
        <v>152</v>
      </c>
      <c r="C176" s="359" t="s">
        <v>186</v>
      </c>
      <c r="D176" s="113" t="s">
        <v>77</v>
      </c>
      <c r="E176" s="93">
        <v>1</v>
      </c>
      <c r="F176" s="425">
        <v>0</v>
      </c>
      <c r="G176" s="136">
        <f t="shared" si="3"/>
        <v>0</v>
      </c>
    </row>
    <row r="177" spans="1:7" s="139" customFormat="1" x14ac:dyDescent="0.25">
      <c r="A177" s="501"/>
      <c r="B177" s="504"/>
      <c r="C177" s="359" t="s">
        <v>156</v>
      </c>
      <c r="D177" s="113" t="s">
        <v>77</v>
      </c>
      <c r="E177" s="93">
        <v>1</v>
      </c>
      <c r="F177" s="425">
        <v>0</v>
      </c>
      <c r="G177" s="136">
        <f t="shared" si="3"/>
        <v>0</v>
      </c>
    </row>
    <row r="178" spans="1:7" s="139" customFormat="1" ht="34.5" x14ac:dyDescent="0.25">
      <c r="A178" s="501"/>
      <c r="B178" s="504"/>
      <c r="C178" s="359" t="s">
        <v>187</v>
      </c>
      <c r="D178" s="113" t="s">
        <v>77</v>
      </c>
      <c r="E178" s="93">
        <v>1</v>
      </c>
      <c r="F178" s="425">
        <v>0</v>
      </c>
      <c r="G178" s="136">
        <f t="shared" si="3"/>
        <v>0</v>
      </c>
    </row>
    <row r="179" spans="1:7" s="139" customFormat="1" ht="23" x14ac:dyDescent="0.25">
      <c r="A179" s="501"/>
      <c r="B179" s="504"/>
      <c r="C179" s="359" t="s">
        <v>154</v>
      </c>
      <c r="D179" s="113" t="s">
        <v>77</v>
      </c>
      <c r="E179" s="93">
        <v>1</v>
      </c>
      <c r="F179" s="425">
        <v>0</v>
      </c>
      <c r="G179" s="136">
        <f t="shared" si="3"/>
        <v>0</v>
      </c>
    </row>
    <row r="180" spans="1:7" s="139" customFormat="1" x14ac:dyDescent="0.25">
      <c r="A180" s="501"/>
      <c r="B180" s="504"/>
      <c r="C180" s="390" t="s">
        <v>344</v>
      </c>
      <c r="D180" s="135" t="s">
        <v>77</v>
      </c>
      <c r="E180" s="116">
        <v>1</v>
      </c>
      <c r="F180" s="426">
        <v>0</v>
      </c>
      <c r="G180" s="136">
        <f t="shared" si="3"/>
        <v>0</v>
      </c>
    </row>
    <row r="181" spans="1:7" s="139" customFormat="1" x14ac:dyDescent="0.25">
      <c r="A181" s="501"/>
      <c r="B181" s="505"/>
      <c r="C181" s="359" t="s">
        <v>155</v>
      </c>
      <c r="D181" s="113" t="s">
        <v>77</v>
      </c>
      <c r="E181" s="93">
        <v>1</v>
      </c>
      <c r="F181" s="425">
        <v>0</v>
      </c>
      <c r="G181" s="136">
        <f t="shared" si="3"/>
        <v>0</v>
      </c>
    </row>
    <row r="182" spans="1:7" s="139" customFormat="1" x14ac:dyDescent="0.25">
      <c r="A182" s="501"/>
      <c r="B182" s="383" t="s">
        <v>158</v>
      </c>
      <c r="C182" s="359" t="s">
        <v>159</v>
      </c>
      <c r="D182" s="113" t="s">
        <v>77</v>
      </c>
      <c r="E182" s="93">
        <v>1</v>
      </c>
      <c r="F182" s="425">
        <v>0</v>
      </c>
      <c r="G182" s="136">
        <f t="shared" si="3"/>
        <v>0</v>
      </c>
    </row>
    <row r="183" spans="1:7" s="139" customFormat="1" x14ac:dyDescent="0.25">
      <c r="A183" s="501"/>
      <c r="B183" s="383" t="s">
        <v>160</v>
      </c>
      <c r="C183" s="359" t="s">
        <v>161</v>
      </c>
      <c r="D183" s="113" t="s">
        <v>77</v>
      </c>
      <c r="E183" s="93">
        <v>1</v>
      </c>
      <c r="F183" s="425">
        <v>0</v>
      </c>
      <c r="G183" s="136">
        <f t="shared" si="3"/>
        <v>0</v>
      </c>
    </row>
    <row r="184" spans="1:7" s="139" customFormat="1" x14ac:dyDescent="0.25">
      <c r="A184" s="501"/>
      <c r="B184" s="383" t="s">
        <v>164</v>
      </c>
      <c r="C184" s="359" t="s">
        <v>165</v>
      </c>
      <c r="D184" s="113" t="s">
        <v>77</v>
      </c>
      <c r="E184" s="93">
        <v>1</v>
      </c>
      <c r="F184" s="425">
        <v>0</v>
      </c>
      <c r="G184" s="136">
        <f t="shared" si="3"/>
        <v>0</v>
      </c>
    </row>
    <row r="185" spans="1:7" s="139" customFormat="1" x14ac:dyDescent="0.25">
      <c r="A185" s="501"/>
      <c r="B185" s="383" t="s">
        <v>166</v>
      </c>
      <c r="C185" s="359" t="s">
        <v>167</v>
      </c>
      <c r="D185" s="113" t="s">
        <v>77</v>
      </c>
      <c r="E185" s="93">
        <v>1</v>
      </c>
      <c r="F185" s="425">
        <v>0</v>
      </c>
      <c r="G185" s="136">
        <f t="shared" si="3"/>
        <v>0</v>
      </c>
    </row>
    <row r="186" spans="1:7" s="139" customFormat="1" x14ac:dyDescent="0.25">
      <c r="A186" s="501"/>
      <c r="B186" s="383" t="s">
        <v>168</v>
      </c>
      <c r="C186" s="359" t="s">
        <v>169</v>
      </c>
      <c r="D186" s="113" t="s">
        <v>77</v>
      </c>
      <c r="E186" s="93">
        <v>1</v>
      </c>
      <c r="F186" s="425">
        <v>0</v>
      </c>
      <c r="G186" s="136">
        <f t="shared" si="3"/>
        <v>0</v>
      </c>
    </row>
    <row r="187" spans="1:7" s="139" customFormat="1" x14ac:dyDescent="0.25">
      <c r="A187" s="501"/>
      <c r="B187" s="383" t="s">
        <v>170</v>
      </c>
      <c r="C187" s="359" t="s">
        <v>174</v>
      </c>
      <c r="D187" s="113" t="s">
        <v>77</v>
      </c>
      <c r="E187" s="93">
        <v>1</v>
      </c>
      <c r="F187" s="425">
        <v>0</v>
      </c>
      <c r="G187" s="136">
        <f t="shared" si="3"/>
        <v>0</v>
      </c>
    </row>
    <row r="188" spans="1:7" s="139" customFormat="1" x14ac:dyDescent="0.25">
      <c r="A188" s="501"/>
      <c r="B188" s="383" t="s">
        <v>171</v>
      </c>
      <c r="C188" s="359" t="s">
        <v>174</v>
      </c>
      <c r="D188" s="113" t="s">
        <v>77</v>
      </c>
      <c r="E188" s="93">
        <v>1</v>
      </c>
      <c r="F188" s="425">
        <v>0</v>
      </c>
      <c r="G188" s="136">
        <f t="shared" si="3"/>
        <v>0</v>
      </c>
    </row>
    <row r="189" spans="1:7" s="139" customFormat="1" x14ac:dyDescent="0.25">
      <c r="A189" s="501"/>
      <c r="B189" s="383" t="s">
        <v>172</v>
      </c>
      <c r="C189" s="359" t="s">
        <v>174</v>
      </c>
      <c r="D189" s="113" t="s">
        <v>77</v>
      </c>
      <c r="E189" s="93">
        <v>1</v>
      </c>
      <c r="F189" s="425">
        <v>0</v>
      </c>
      <c r="G189" s="136">
        <f t="shared" si="3"/>
        <v>0</v>
      </c>
    </row>
    <row r="190" spans="1:7" s="139" customFormat="1" x14ac:dyDescent="0.25">
      <c r="A190" s="501"/>
      <c r="B190" s="383" t="s">
        <v>173</v>
      </c>
      <c r="C190" s="359" t="s">
        <v>175</v>
      </c>
      <c r="D190" s="113" t="s">
        <v>77</v>
      </c>
      <c r="E190" s="93">
        <v>1</v>
      </c>
      <c r="F190" s="425">
        <v>0</v>
      </c>
      <c r="G190" s="136">
        <f t="shared" si="3"/>
        <v>0</v>
      </c>
    </row>
    <row r="191" spans="1:7" s="139" customFormat="1" x14ac:dyDescent="0.25">
      <c r="A191" s="502"/>
      <c r="B191" s="383"/>
      <c r="C191" s="359" t="s">
        <v>126</v>
      </c>
      <c r="D191" s="113" t="s">
        <v>77</v>
      </c>
      <c r="E191" s="93">
        <v>1</v>
      </c>
      <c r="F191" s="425">
        <v>0</v>
      </c>
      <c r="G191" s="136">
        <f t="shared" si="3"/>
        <v>0</v>
      </c>
    </row>
    <row r="192" spans="1:7" s="209" customFormat="1" x14ac:dyDescent="0.25">
      <c r="A192" s="203" t="s">
        <v>105</v>
      </c>
      <c r="B192" s="386"/>
      <c r="C192" s="395" t="s">
        <v>189</v>
      </c>
      <c r="D192" s="221"/>
      <c r="E192" s="222"/>
      <c r="F192" s="428"/>
      <c r="G192" s="208"/>
    </row>
    <row r="193" spans="1:7" s="139" customFormat="1" ht="25" x14ac:dyDescent="0.25">
      <c r="A193" s="500"/>
      <c r="B193" s="383"/>
      <c r="C193" s="396" t="s">
        <v>285</v>
      </c>
      <c r="D193" s="214" t="s">
        <v>77</v>
      </c>
      <c r="E193" s="215">
        <v>1</v>
      </c>
      <c r="F193" s="429">
        <v>0</v>
      </c>
      <c r="G193" s="136">
        <f t="shared" si="3"/>
        <v>0</v>
      </c>
    </row>
    <row r="194" spans="1:7" s="139" customFormat="1" x14ac:dyDescent="0.25">
      <c r="A194" s="501"/>
      <c r="B194" s="383"/>
      <c r="C194" s="397" t="s">
        <v>291</v>
      </c>
      <c r="D194" s="214" t="s">
        <v>77</v>
      </c>
      <c r="E194" s="215">
        <v>1</v>
      </c>
      <c r="F194" s="429">
        <v>0</v>
      </c>
      <c r="G194" s="136">
        <f t="shared" si="3"/>
        <v>0</v>
      </c>
    </row>
    <row r="195" spans="1:7" s="139" customFormat="1" x14ac:dyDescent="0.25">
      <c r="A195" s="501"/>
      <c r="B195" s="383"/>
      <c r="C195" s="397" t="s">
        <v>292</v>
      </c>
      <c r="D195" s="214" t="s">
        <v>77</v>
      </c>
      <c r="E195" s="215">
        <v>1</v>
      </c>
      <c r="F195" s="429">
        <v>0</v>
      </c>
      <c r="G195" s="136">
        <f t="shared" si="3"/>
        <v>0</v>
      </c>
    </row>
    <row r="196" spans="1:7" s="139" customFormat="1" x14ac:dyDescent="0.25">
      <c r="A196" s="501"/>
      <c r="B196" s="383"/>
      <c r="C196" s="398" t="s">
        <v>273</v>
      </c>
      <c r="D196" s="214" t="s">
        <v>77</v>
      </c>
      <c r="E196" s="215">
        <v>1</v>
      </c>
      <c r="F196" s="429">
        <v>0</v>
      </c>
      <c r="G196" s="136">
        <f t="shared" si="3"/>
        <v>0</v>
      </c>
    </row>
    <row r="197" spans="1:7" s="139" customFormat="1" x14ac:dyDescent="0.25">
      <c r="A197" s="501"/>
      <c r="B197" s="383"/>
      <c r="C197" s="397" t="s">
        <v>345</v>
      </c>
      <c r="D197" s="214" t="s">
        <v>77</v>
      </c>
      <c r="E197" s="215">
        <v>1</v>
      </c>
      <c r="F197" s="430">
        <v>0</v>
      </c>
      <c r="G197" s="136">
        <f t="shared" si="3"/>
        <v>0</v>
      </c>
    </row>
    <row r="198" spans="1:7" s="139" customFormat="1" x14ac:dyDescent="0.25">
      <c r="A198" s="501"/>
      <c r="B198" s="383"/>
      <c r="C198" s="399" t="s">
        <v>277</v>
      </c>
      <c r="D198" s="214" t="s">
        <v>77</v>
      </c>
      <c r="E198" s="215">
        <v>1</v>
      </c>
      <c r="F198" s="431">
        <v>0</v>
      </c>
      <c r="G198" s="136">
        <f t="shared" si="3"/>
        <v>0</v>
      </c>
    </row>
    <row r="199" spans="1:7" s="139" customFormat="1" x14ac:dyDescent="0.25">
      <c r="A199" s="501"/>
      <c r="B199" s="383"/>
      <c r="C199" s="393" t="s">
        <v>278</v>
      </c>
      <c r="D199" s="374" t="s">
        <v>77</v>
      </c>
      <c r="E199" s="133">
        <v>1</v>
      </c>
      <c r="F199" s="432">
        <v>0</v>
      </c>
      <c r="G199" s="136">
        <f t="shared" si="3"/>
        <v>0</v>
      </c>
    </row>
    <row r="200" spans="1:7" s="139" customFormat="1" x14ac:dyDescent="0.25">
      <c r="A200" s="502"/>
      <c r="B200" s="383"/>
      <c r="C200" s="359" t="s">
        <v>126</v>
      </c>
      <c r="D200" s="113" t="s">
        <v>77</v>
      </c>
      <c r="E200" s="93">
        <v>1</v>
      </c>
      <c r="F200" s="432">
        <v>0</v>
      </c>
      <c r="G200" s="136">
        <f t="shared" si="3"/>
        <v>0</v>
      </c>
    </row>
    <row r="201" spans="1:7" s="209" customFormat="1" x14ac:dyDescent="0.25">
      <c r="A201" s="203" t="s">
        <v>106</v>
      </c>
      <c r="B201" s="386"/>
      <c r="C201" s="395" t="s">
        <v>190</v>
      </c>
      <c r="D201" s="221"/>
      <c r="E201" s="222"/>
      <c r="F201" s="433"/>
      <c r="G201" s="208"/>
    </row>
    <row r="202" spans="1:7" s="139" customFormat="1" ht="25" x14ac:dyDescent="0.25">
      <c r="A202" s="500"/>
      <c r="B202" s="383"/>
      <c r="C202" s="396" t="s">
        <v>285</v>
      </c>
      <c r="D202" s="214" t="s">
        <v>77</v>
      </c>
      <c r="E202" s="215">
        <v>1</v>
      </c>
      <c r="F202" s="429">
        <v>0</v>
      </c>
      <c r="G202" s="136">
        <f t="shared" ref="G202:G212" si="4">$E202*F202</f>
        <v>0</v>
      </c>
    </row>
    <row r="203" spans="1:7" s="139" customFormat="1" x14ac:dyDescent="0.25">
      <c r="A203" s="501"/>
      <c r="B203" s="383"/>
      <c r="C203" s="397" t="s">
        <v>291</v>
      </c>
      <c r="D203" s="214" t="s">
        <v>77</v>
      </c>
      <c r="E203" s="215">
        <v>1</v>
      </c>
      <c r="F203" s="429">
        <v>0</v>
      </c>
      <c r="G203" s="136">
        <f t="shared" si="4"/>
        <v>0</v>
      </c>
    </row>
    <row r="204" spans="1:7" s="139" customFormat="1" x14ac:dyDescent="0.25">
      <c r="A204" s="501"/>
      <c r="B204" s="383"/>
      <c r="C204" s="397" t="s">
        <v>292</v>
      </c>
      <c r="D204" s="214" t="s">
        <v>77</v>
      </c>
      <c r="E204" s="215">
        <v>1</v>
      </c>
      <c r="F204" s="429">
        <v>0</v>
      </c>
      <c r="G204" s="136">
        <f t="shared" si="4"/>
        <v>0</v>
      </c>
    </row>
    <row r="205" spans="1:7" s="139" customFormat="1" ht="25" x14ac:dyDescent="0.25">
      <c r="A205" s="501"/>
      <c r="B205" s="383"/>
      <c r="C205" s="396" t="s">
        <v>294</v>
      </c>
      <c r="D205" s="214" t="s">
        <v>77</v>
      </c>
      <c r="E205" s="215">
        <v>1</v>
      </c>
      <c r="F205" s="429">
        <v>0</v>
      </c>
      <c r="G205" s="136">
        <f t="shared" si="4"/>
        <v>0</v>
      </c>
    </row>
    <row r="206" spans="1:7" s="139" customFormat="1" ht="25" x14ac:dyDescent="0.25">
      <c r="A206" s="501"/>
      <c r="B206" s="383"/>
      <c r="C206" s="396" t="s">
        <v>287</v>
      </c>
      <c r="D206" s="214" t="s">
        <v>77</v>
      </c>
      <c r="E206" s="215">
        <v>1</v>
      </c>
      <c r="F206" s="429">
        <v>0</v>
      </c>
      <c r="G206" s="136">
        <f t="shared" si="4"/>
        <v>0</v>
      </c>
    </row>
    <row r="207" spans="1:7" s="139" customFormat="1" x14ac:dyDescent="0.25">
      <c r="A207" s="501"/>
      <c r="B207" s="383"/>
      <c r="C207" s="398" t="s">
        <v>295</v>
      </c>
      <c r="D207" s="214" t="s">
        <v>77</v>
      </c>
      <c r="E207" s="215">
        <v>1</v>
      </c>
      <c r="F207" s="429">
        <v>0</v>
      </c>
      <c r="G207" s="136">
        <f t="shared" si="4"/>
        <v>0</v>
      </c>
    </row>
    <row r="208" spans="1:7" s="139" customFormat="1" x14ac:dyDescent="0.25">
      <c r="A208" s="501"/>
      <c r="B208" s="383"/>
      <c r="C208" s="398" t="s">
        <v>273</v>
      </c>
      <c r="D208" s="214" t="s">
        <v>77</v>
      </c>
      <c r="E208" s="215">
        <v>1</v>
      </c>
      <c r="F208" s="429">
        <v>0</v>
      </c>
      <c r="G208" s="136">
        <f t="shared" si="4"/>
        <v>0</v>
      </c>
    </row>
    <row r="209" spans="1:9" s="139" customFormat="1" x14ac:dyDescent="0.25">
      <c r="A209" s="501"/>
      <c r="B209" s="383"/>
      <c r="C209" s="397" t="s">
        <v>345</v>
      </c>
      <c r="D209" s="214" t="s">
        <v>77</v>
      </c>
      <c r="E209" s="215">
        <v>1</v>
      </c>
      <c r="F209" s="430">
        <v>0</v>
      </c>
      <c r="G209" s="136">
        <f t="shared" si="4"/>
        <v>0</v>
      </c>
    </row>
    <row r="210" spans="1:9" s="139" customFormat="1" x14ac:dyDescent="0.25">
      <c r="A210" s="501"/>
      <c r="B210" s="383"/>
      <c r="C210" s="399" t="s">
        <v>126</v>
      </c>
      <c r="D210" s="214" t="s">
        <v>77</v>
      </c>
      <c r="E210" s="215">
        <v>1</v>
      </c>
      <c r="F210" s="434">
        <v>0</v>
      </c>
      <c r="G210" s="136">
        <f t="shared" si="4"/>
        <v>0</v>
      </c>
    </row>
    <row r="211" spans="1:9" s="139" customFormat="1" x14ac:dyDescent="0.25">
      <c r="A211" s="501"/>
      <c r="B211" s="383"/>
      <c r="C211" s="393" t="s">
        <v>277</v>
      </c>
      <c r="D211" s="374" t="s">
        <v>77</v>
      </c>
      <c r="E211" s="133">
        <v>1</v>
      </c>
      <c r="F211" s="431">
        <v>0</v>
      </c>
      <c r="G211" s="136">
        <f t="shared" si="4"/>
        <v>0</v>
      </c>
    </row>
    <row r="212" spans="1:9" s="139" customFormat="1" x14ac:dyDescent="0.25">
      <c r="A212" s="502"/>
      <c r="B212" s="383"/>
      <c r="C212" s="359" t="s">
        <v>278</v>
      </c>
      <c r="D212" s="113" t="s">
        <v>77</v>
      </c>
      <c r="E212" s="93">
        <v>1</v>
      </c>
      <c r="F212" s="432">
        <v>0</v>
      </c>
      <c r="G212" s="136">
        <f t="shared" si="4"/>
        <v>0</v>
      </c>
    </row>
    <row r="213" spans="1:9" s="209" customFormat="1" x14ac:dyDescent="0.25">
      <c r="A213" s="203" t="s">
        <v>192</v>
      </c>
      <c r="B213" s="386"/>
      <c r="C213" s="394" t="s">
        <v>191</v>
      </c>
      <c r="D213" s="206"/>
      <c r="E213" s="207"/>
      <c r="F213" s="427"/>
      <c r="G213" s="208"/>
    </row>
    <row r="214" spans="1:9" s="139" customFormat="1" x14ac:dyDescent="0.25">
      <c r="A214" s="501"/>
      <c r="B214" s="383"/>
      <c r="C214" s="359"/>
      <c r="D214" s="113" t="s">
        <v>77</v>
      </c>
      <c r="E214" s="93">
        <v>1</v>
      </c>
      <c r="F214" s="425">
        <v>0</v>
      </c>
      <c r="G214" s="136">
        <f t="shared" ref="G214:G216" si="5">$E214*F214</f>
        <v>0</v>
      </c>
    </row>
    <row r="215" spans="1:9" s="139" customFormat="1" x14ac:dyDescent="0.25">
      <c r="A215" s="501"/>
      <c r="B215" s="383"/>
      <c r="C215" s="359"/>
      <c r="D215" s="113" t="s">
        <v>77</v>
      </c>
      <c r="E215" s="93">
        <v>1</v>
      </c>
      <c r="F215" s="425">
        <v>0</v>
      </c>
      <c r="G215" s="136">
        <f t="shared" si="5"/>
        <v>0</v>
      </c>
    </row>
    <row r="216" spans="1:9" s="139" customFormat="1" x14ac:dyDescent="0.25">
      <c r="A216" s="502"/>
      <c r="B216" s="383"/>
      <c r="C216" s="359" t="s">
        <v>126</v>
      </c>
      <c r="D216" s="113" t="s">
        <v>77</v>
      </c>
      <c r="E216" s="93">
        <v>1</v>
      </c>
      <c r="F216" s="425">
        <v>0</v>
      </c>
      <c r="G216" s="136">
        <f t="shared" si="5"/>
        <v>0</v>
      </c>
    </row>
    <row r="217" spans="1:9" s="209" customFormat="1" x14ac:dyDescent="0.25">
      <c r="A217" s="203" t="s">
        <v>194</v>
      </c>
      <c r="B217" s="386"/>
      <c r="C217" s="395" t="s">
        <v>193</v>
      </c>
      <c r="D217" s="221"/>
      <c r="E217" s="222"/>
      <c r="F217" s="428"/>
      <c r="G217" s="208"/>
    </row>
    <row r="218" spans="1:9" s="139" customFormat="1" ht="87.5" x14ac:dyDescent="0.25">
      <c r="A218" s="500"/>
      <c r="B218" s="383"/>
      <c r="C218" s="396" t="s">
        <v>298</v>
      </c>
      <c r="D218" s="214" t="s">
        <v>77</v>
      </c>
      <c r="E218" s="215">
        <v>1</v>
      </c>
      <c r="F218" s="435">
        <v>0</v>
      </c>
      <c r="G218" s="136"/>
      <c r="H218" s="409">
        <f>F218</f>
        <v>0</v>
      </c>
      <c r="I218" s="411" t="s">
        <v>369</v>
      </c>
    </row>
    <row r="219" spans="1:9" s="139" customFormat="1" ht="25" x14ac:dyDescent="0.25">
      <c r="A219" s="501"/>
      <c r="B219" s="383"/>
      <c r="C219" s="396" t="s">
        <v>285</v>
      </c>
      <c r="D219" s="214" t="s">
        <v>77</v>
      </c>
      <c r="E219" s="215">
        <v>1</v>
      </c>
      <c r="F219" s="436">
        <v>0</v>
      </c>
      <c r="G219" s="136">
        <f>E219*F219</f>
        <v>0</v>
      </c>
      <c r="H219" s="379"/>
      <c r="I219" s="380"/>
    </row>
    <row r="220" spans="1:9" s="139" customFormat="1" x14ac:dyDescent="0.25">
      <c r="A220" s="501"/>
      <c r="B220" s="383"/>
      <c r="C220" s="397" t="s">
        <v>286</v>
      </c>
      <c r="D220" s="214" t="s">
        <v>77</v>
      </c>
      <c r="E220" s="215">
        <v>1</v>
      </c>
      <c r="F220" s="436">
        <v>0</v>
      </c>
      <c r="G220" s="136">
        <f t="shared" ref="G220:G225" si="6">E220*F220</f>
        <v>0</v>
      </c>
      <c r="H220" s="379"/>
      <c r="I220" s="380"/>
    </row>
    <row r="221" spans="1:9" s="139" customFormat="1" x14ac:dyDescent="0.25">
      <c r="A221" s="501"/>
      <c r="B221" s="383"/>
      <c r="C221" s="397" t="s">
        <v>293</v>
      </c>
      <c r="D221" s="214" t="s">
        <v>77</v>
      </c>
      <c r="E221" s="215">
        <v>1</v>
      </c>
      <c r="F221" s="436">
        <v>0</v>
      </c>
      <c r="G221" s="136">
        <f t="shared" si="6"/>
        <v>0</v>
      </c>
      <c r="H221" s="379"/>
      <c r="I221" s="380"/>
    </row>
    <row r="222" spans="1:9" s="139" customFormat="1" x14ac:dyDescent="0.25">
      <c r="A222" s="501"/>
      <c r="B222" s="383"/>
      <c r="C222" s="398" t="s">
        <v>296</v>
      </c>
      <c r="D222" s="214" t="s">
        <v>77</v>
      </c>
      <c r="E222" s="215">
        <v>1</v>
      </c>
      <c r="F222" s="436">
        <v>0</v>
      </c>
      <c r="G222" s="136">
        <f t="shared" si="6"/>
        <v>0</v>
      </c>
      <c r="H222" s="379"/>
      <c r="I222" s="380"/>
    </row>
    <row r="223" spans="1:9" s="139" customFormat="1" ht="12" customHeight="1" x14ac:dyDescent="0.25">
      <c r="A223" s="501"/>
      <c r="B223" s="383"/>
      <c r="C223" s="397" t="s">
        <v>297</v>
      </c>
      <c r="D223" s="214" t="s">
        <v>77</v>
      </c>
      <c r="E223" s="215">
        <v>1</v>
      </c>
      <c r="F223" s="436">
        <v>0</v>
      </c>
      <c r="G223" s="136">
        <f t="shared" si="6"/>
        <v>0</v>
      </c>
      <c r="H223" s="379"/>
      <c r="I223" s="380"/>
    </row>
    <row r="224" spans="1:9" s="139" customFormat="1" x14ac:dyDescent="0.25">
      <c r="A224" s="501"/>
      <c r="B224" s="383"/>
      <c r="C224" s="398" t="s">
        <v>272</v>
      </c>
      <c r="D224" s="214" t="s">
        <v>77</v>
      </c>
      <c r="E224" s="215">
        <v>1</v>
      </c>
      <c r="F224" s="436">
        <v>0</v>
      </c>
      <c r="G224" s="136">
        <f t="shared" si="6"/>
        <v>0</v>
      </c>
      <c r="H224" s="379"/>
      <c r="I224" s="380"/>
    </row>
    <row r="225" spans="1:9" s="139" customFormat="1" x14ac:dyDescent="0.25">
      <c r="A225" s="502"/>
      <c r="B225" s="383"/>
      <c r="C225" s="359" t="s">
        <v>126</v>
      </c>
      <c r="D225" s="113" t="s">
        <v>77</v>
      </c>
      <c r="E225" s="93">
        <v>1</v>
      </c>
      <c r="F225" s="425">
        <v>0</v>
      </c>
      <c r="G225" s="136">
        <f t="shared" si="6"/>
        <v>0</v>
      </c>
      <c r="H225" s="379"/>
      <c r="I225" s="380"/>
    </row>
    <row r="226" spans="1:9" s="209" customFormat="1" x14ac:dyDescent="0.25">
      <c r="A226" s="203" t="s">
        <v>196</v>
      </c>
      <c r="B226" s="386"/>
      <c r="C226" s="395" t="s">
        <v>195</v>
      </c>
      <c r="D226" s="221"/>
      <c r="E226" s="222"/>
      <c r="F226" s="428"/>
      <c r="G226" s="208"/>
    </row>
    <row r="227" spans="1:9" s="137" customFormat="1" ht="25" x14ac:dyDescent="0.25">
      <c r="A227" s="213"/>
      <c r="B227" s="387"/>
      <c r="C227" s="396" t="s">
        <v>285</v>
      </c>
      <c r="D227" s="214" t="s">
        <v>77</v>
      </c>
      <c r="E227" s="216">
        <v>1</v>
      </c>
      <c r="F227" s="429">
        <v>0</v>
      </c>
      <c r="G227" s="136">
        <f t="shared" ref="G227:G231" si="7">$E227*F227</f>
        <v>0</v>
      </c>
    </row>
    <row r="228" spans="1:9" s="137" customFormat="1" x14ac:dyDescent="0.25">
      <c r="A228" s="213"/>
      <c r="B228" s="387"/>
      <c r="C228" s="397" t="s">
        <v>286</v>
      </c>
      <c r="D228" s="214" t="s">
        <v>77</v>
      </c>
      <c r="E228" s="216">
        <v>1</v>
      </c>
      <c r="F228" s="429">
        <v>0</v>
      </c>
      <c r="G228" s="136">
        <f t="shared" si="7"/>
        <v>0</v>
      </c>
    </row>
    <row r="229" spans="1:9" s="137" customFormat="1" x14ac:dyDescent="0.25">
      <c r="A229" s="213"/>
      <c r="B229" s="387"/>
      <c r="C229" s="397" t="s">
        <v>293</v>
      </c>
      <c r="D229" s="214" t="s">
        <v>77</v>
      </c>
      <c r="E229" s="216">
        <v>1</v>
      </c>
      <c r="F229" s="429">
        <v>0</v>
      </c>
      <c r="G229" s="136">
        <f t="shared" si="7"/>
        <v>0</v>
      </c>
    </row>
    <row r="230" spans="1:9" s="137" customFormat="1" ht="37.5" x14ac:dyDescent="0.25">
      <c r="A230" s="213"/>
      <c r="B230" s="387"/>
      <c r="C230" s="396" t="s">
        <v>290</v>
      </c>
      <c r="D230" s="214" t="s">
        <v>77</v>
      </c>
      <c r="E230" s="216">
        <v>1</v>
      </c>
      <c r="F230" s="429">
        <v>0</v>
      </c>
      <c r="G230" s="136">
        <f t="shared" si="7"/>
        <v>0</v>
      </c>
    </row>
    <row r="231" spans="1:9" s="137" customFormat="1" ht="25" x14ac:dyDescent="0.25">
      <c r="A231" s="213"/>
      <c r="B231" s="387"/>
      <c r="C231" s="396" t="s">
        <v>287</v>
      </c>
      <c r="D231" s="214" t="s">
        <v>77</v>
      </c>
      <c r="E231" s="216">
        <v>1</v>
      </c>
      <c r="F231" s="429">
        <v>0</v>
      </c>
      <c r="G231" s="136">
        <f t="shared" si="7"/>
        <v>0</v>
      </c>
    </row>
    <row r="232" spans="1:9" s="139" customFormat="1" ht="25" x14ac:dyDescent="0.25">
      <c r="A232" s="500"/>
      <c r="B232" s="383"/>
      <c r="C232" s="396" t="s">
        <v>288</v>
      </c>
      <c r="D232" s="214" t="s">
        <v>77</v>
      </c>
      <c r="E232" s="215">
        <v>1</v>
      </c>
      <c r="F232" s="429">
        <v>0</v>
      </c>
      <c r="G232" s="136">
        <f t="shared" ref="G232:G236" si="8">$E232*F232</f>
        <v>0</v>
      </c>
    </row>
    <row r="233" spans="1:9" s="139" customFormat="1" ht="25" x14ac:dyDescent="0.25">
      <c r="A233" s="501"/>
      <c r="B233" s="383"/>
      <c r="C233" s="396" t="s">
        <v>289</v>
      </c>
      <c r="D233" s="214" t="s">
        <v>77</v>
      </c>
      <c r="E233" s="215">
        <v>2</v>
      </c>
      <c r="F233" s="429">
        <v>0</v>
      </c>
      <c r="G233" s="136">
        <f t="shared" si="8"/>
        <v>0</v>
      </c>
    </row>
    <row r="234" spans="1:9" s="139" customFormat="1" x14ac:dyDescent="0.25">
      <c r="A234" s="501"/>
      <c r="B234" s="383"/>
      <c r="C234" s="398" t="s">
        <v>272</v>
      </c>
      <c r="D234" s="214" t="s">
        <v>77</v>
      </c>
      <c r="E234" s="215">
        <v>1</v>
      </c>
      <c r="F234" s="429">
        <v>0</v>
      </c>
      <c r="G234" s="136">
        <f t="shared" si="8"/>
        <v>0</v>
      </c>
    </row>
    <row r="235" spans="1:9" s="139" customFormat="1" x14ac:dyDescent="0.25">
      <c r="A235" s="501"/>
      <c r="B235" s="383"/>
      <c r="C235" s="399" t="s">
        <v>276</v>
      </c>
      <c r="D235" s="214" t="s">
        <v>77</v>
      </c>
      <c r="E235" s="215">
        <v>8</v>
      </c>
      <c r="F235" s="434">
        <v>0</v>
      </c>
      <c r="G235" s="136">
        <f t="shared" si="8"/>
        <v>0</v>
      </c>
    </row>
    <row r="236" spans="1:9" s="139" customFormat="1" x14ac:dyDescent="0.25">
      <c r="A236" s="502"/>
      <c r="B236" s="383"/>
      <c r="C236" s="359" t="s">
        <v>126</v>
      </c>
      <c r="D236" s="113" t="s">
        <v>77</v>
      </c>
      <c r="E236" s="93">
        <v>1</v>
      </c>
      <c r="F236" s="432">
        <v>0</v>
      </c>
      <c r="G236" s="136">
        <f t="shared" si="8"/>
        <v>0</v>
      </c>
    </row>
    <row r="237" spans="1:9" s="209" customFormat="1" x14ac:dyDescent="0.25">
      <c r="A237" s="203" t="s">
        <v>198</v>
      </c>
      <c r="B237" s="386"/>
      <c r="C237" s="395" t="s">
        <v>197</v>
      </c>
      <c r="D237" s="221"/>
      <c r="E237" s="222"/>
      <c r="F237" s="428"/>
      <c r="G237" s="225"/>
    </row>
    <row r="238" spans="1:9" s="137" customFormat="1" ht="25" x14ac:dyDescent="0.25">
      <c r="A238" s="213"/>
      <c r="B238" s="387"/>
      <c r="C238" s="396" t="s">
        <v>285</v>
      </c>
      <c r="D238" s="214" t="s">
        <v>77</v>
      </c>
      <c r="E238" s="216">
        <v>1</v>
      </c>
      <c r="F238" s="437">
        <v>0</v>
      </c>
      <c r="G238" s="400">
        <f t="shared" ref="G238:G244" si="9">$E238*F238</f>
        <v>0</v>
      </c>
    </row>
    <row r="239" spans="1:9" s="137" customFormat="1" x14ac:dyDescent="0.25">
      <c r="A239" s="213"/>
      <c r="B239" s="387"/>
      <c r="C239" s="397" t="s">
        <v>286</v>
      </c>
      <c r="D239" s="214" t="s">
        <v>77</v>
      </c>
      <c r="E239" s="216">
        <v>1</v>
      </c>
      <c r="F239" s="437">
        <v>0</v>
      </c>
      <c r="G239" s="400">
        <f t="shared" si="9"/>
        <v>0</v>
      </c>
    </row>
    <row r="240" spans="1:9" s="137" customFormat="1" x14ac:dyDescent="0.25">
      <c r="A240" s="213"/>
      <c r="B240" s="387"/>
      <c r="C240" s="397" t="s">
        <v>293</v>
      </c>
      <c r="D240" s="214" t="s">
        <v>77</v>
      </c>
      <c r="E240" s="216">
        <v>1</v>
      </c>
      <c r="F240" s="437">
        <v>0</v>
      </c>
      <c r="G240" s="400">
        <f t="shared" si="9"/>
        <v>0</v>
      </c>
    </row>
    <row r="241" spans="1:10" s="137" customFormat="1" ht="37.5" x14ac:dyDescent="0.25">
      <c r="A241" s="213"/>
      <c r="B241" s="387"/>
      <c r="C241" s="396" t="s">
        <v>290</v>
      </c>
      <c r="D241" s="214" t="s">
        <v>77</v>
      </c>
      <c r="E241" s="216">
        <v>1</v>
      </c>
      <c r="F241" s="437">
        <v>0</v>
      </c>
      <c r="G241" s="400">
        <f t="shared" si="9"/>
        <v>0</v>
      </c>
    </row>
    <row r="242" spans="1:10" s="137" customFormat="1" ht="25" x14ac:dyDescent="0.25">
      <c r="A242" s="213"/>
      <c r="B242" s="387"/>
      <c r="C242" s="396" t="s">
        <v>287</v>
      </c>
      <c r="D242" s="214" t="s">
        <v>77</v>
      </c>
      <c r="E242" s="216">
        <v>1</v>
      </c>
      <c r="F242" s="437">
        <v>0</v>
      </c>
      <c r="G242" s="400">
        <f t="shared" si="9"/>
        <v>0</v>
      </c>
    </row>
    <row r="243" spans="1:10" s="137" customFormat="1" ht="25" x14ac:dyDescent="0.25">
      <c r="A243" s="213"/>
      <c r="B243" s="387"/>
      <c r="C243" s="396" t="s">
        <v>288</v>
      </c>
      <c r="D243" s="214" t="s">
        <v>77</v>
      </c>
      <c r="E243" s="216">
        <v>1</v>
      </c>
      <c r="F243" s="437">
        <v>0</v>
      </c>
      <c r="G243" s="400">
        <f t="shared" si="9"/>
        <v>0</v>
      </c>
    </row>
    <row r="244" spans="1:10" s="137" customFormat="1" ht="25" x14ac:dyDescent="0.25">
      <c r="A244" s="213"/>
      <c r="B244" s="387"/>
      <c r="C244" s="396" t="s">
        <v>289</v>
      </c>
      <c r="D244" s="214" t="s">
        <v>77</v>
      </c>
      <c r="E244" s="216">
        <v>2</v>
      </c>
      <c r="F244" s="437">
        <v>0</v>
      </c>
      <c r="G244" s="400">
        <f t="shared" si="9"/>
        <v>0</v>
      </c>
    </row>
    <row r="245" spans="1:10" s="139" customFormat="1" x14ac:dyDescent="0.25">
      <c r="A245" s="500"/>
      <c r="B245" s="383"/>
      <c r="C245" s="398" t="s">
        <v>272</v>
      </c>
      <c r="D245" s="214" t="s">
        <v>77</v>
      </c>
      <c r="E245" s="215">
        <v>1</v>
      </c>
      <c r="F245" s="437">
        <v>0</v>
      </c>
      <c r="G245" s="400">
        <f t="shared" ref="G245:G247" si="10">$E245*F245</f>
        <v>0</v>
      </c>
    </row>
    <row r="246" spans="1:10" s="139" customFormat="1" x14ac:dyDescent="0.25">
      <c r="A246" s="502"/>
      <c r="B246" s="383"/>
      <c r="C246" s="399" t="s">
        <v>126</v>
      </c>
      <c r="D246" s="214" t="s">
        <v>77</v>
      </c>
      <c r="E246" s="215">
        <v>1</v>
      </c>
      <c r="F246" s="434">
        <v>0</v>
      </c>
      <c r="G246" s="400">
        <f t="shared" si="10"/>
        <v>0</v>
      </c>
    </row>
    <row r="247" spans="1:10" s="139" customFormat="1" x14ac:dyDescent="0.25">
      <c r="A247" s="210"/>
      <c r="B247" s="383"/>
      <c r="C247" s="393" t="s">
        <v>276</v>
      </c>
      <c r="D247" s="374" t="s">
        <v>77</v>
      </c>
      <c r="E247" s="133">
        <v>8</v>
      </c>
      <c r="F247" s="431">
        <v>0</v>
      </c>
      <c r="G247" s="226">
        <f t="shared" si="10"/>
        <v>0</v>
      </c>
    </row>
    <row r="248" spans="1:10" s="209" customFormat="1" ht="13" thickBot="1" x14ac:dyDescent="0.3">
      <c r="A248" s="203" t="s">
        <v>200</v>
      </c>
      <c r="B248" s="386"/>
      <c r="C248" s="394" t="s">
        <v>199</v>
      </c>
      <c r="D248" s="206"/>
      <c r="E248" s="207"/>
      <c r="F248" s="427"/>
      <c r="G248" s="208"/>
    </row>
    <row r="249" spans="1:10" s="139" customFormat="1" ht="13" thickBot="1" x14ac:dyDescent="0.3">
      <c r="A249" s="500"/>
      <c r="B249" s="383"/>
      <c r="C249" s="401" t="s">
        <v>316</v>
      </c>
      <c r="D249" s="113" t="s">
        <v>77</v>
      </c>
      <c r="E249" s="93">
        <v>1</v>
      </c>
      <c r="F249" s="425">
        <v>0</v>
      </c>
      <c r="G249" s="136"/>
      <c r="H249" s="418">
        <f>F249</f>
        <v>0</v>
      </c>
      <c r="I249" s="414" t="s">
        <v>371</v>
      </c>
    </row>
    <row r="250" spans="1:10" s="139" customFormat="1" ht="25.5" thickBot="1" x14ac:dyDescent="0.3">
      <c r="A250" s="501"/>
      <c r="B250" s="383"/>
      <c r="C250" s="402" t="s">
        <v>317</v>
      </c>
      <c r="D250" s="113" t="s">
        <v>77</v>
      </c>
      <c r="E250" s="93">
        <v>1</v>
      </c>
      <c r="F250" s="425">
        <v>0</v>
      </c>
      <c r="G250" s="136"/>
      <c r="H250" s="418">
        <f>F250</f>
        <v>0</v>
      </c>
      <c r="I250" s="414" t="s">
        <v>371</v>
      </c>
    </row>
    <row r="251" spans="1:10" s="139" customFormat="1" x14ac:dyDescent="0.25">
      <c r="A251" s="502"/>
      <c r="B251" s="383"/>
      <c r="C251" s="359" t="s">
        <v>126</v>
      </c>
      <c r="D251" s="113" t="s">
        <v>77</v>
      </c>
      <c r="E251" s="93">
        <v>1</v>
      </c>
      <c r="F251" s="425">
        <v>0</v>
      </c>
      <c r="G251" s="136">
        <f t="shared" ref="G251" si="11">$E251*F251</f>
        <v>0</v>
      </c>
    </row>
    <row r="252" spans="1:10" s="209" customFormat="1" x14ac:dyDescent="0.25">
      <c r="A252" s="203" t="s">
        <v>202</v>
      </c>
      <c r="B252" s="386"/>
      <c r="C252" s="394" t="s">
        <v>201</v>
      </c>
      <c r="D252" s="206"/>
      <c r="E252" s="207"/>
      <c r="F252" s="427"/>
      <c r="G252" s="208"/>
    </row>
    <row r="253" spans="1:10" s="139" customFormat="1" x14ac:dyDescent="0.25">
      <c r="A253" s="500"/>
      <c r="B253" s="383"/>
      <c r="C253" s="403" t="s">
        <v>274</v>
      </c>
      <c r="D253" s="113" t="s">
        <v>77</v>
      </c>
      <c r="E253" s="93">
        <v>1</v>
      </c>
      <c r="F253" s="425">
        <v>0</v>
      </c>
      <c r="G253" s="136">
        <f t="shared" ref="G253:G254" si="12">$E253*F253</f>
        <v>0</v>
      </c>
    </row>
    <row r="254" spans="1:10" s="139" customFormat="1" x14ac:dyDescent="0.25">
      <c r="A254" s="502"/>
      <c r="B254" s="383"/>
      <c r="C254" s="359" t="s">
        <v>126</v>
      </c>
      <c r="D254" s="113" t="s">
        <v>77</v>
      </c>
      <c r="E254" s="93">
        <v>1</v>
      </c>
      <c r="F254" s="425">
        <v>0</v>
      </c>
      <c r="G254" s="136">
        <f t="shared" si="12"/>
        <v>0</v>
      </c>
    </row>
    <row r="255" spans="1:10" s="209" customFormat="1" x14ac:dyDescent="0.25">
      <c r="A255" s="203" t="s">
        <v>204</v>
      </c>
      <c r="B255" s="386"/>
      <c r="C255" s="395" t="s">
        <v>270</v>
      </c>
      <c r="D255" s="221"/>
      <c r="E255" s="222"/>
      <c r="F255" s="428"/>
      <c r="G255" s="208"/>
    </row>
    <row r="256" spans="1:10" s="137" customFormat="1" ht="313.5" customHeight="1" x14ac:dyDescent="0.25">
      <c r="A256" s="508"/>
      <c r="B256" s="387"/>
      <c r="C256" s="396" t="s">
        <v>318</v>
      </c>
      <c r="D256" s="219" t="s">
        <v>77</v>
      </c>
      <c r="E256" s="216">
        <v>1</v>
      </c>
      <c r="F256" s="437">
        <v>0</v>
      </c>
      <c r="G256" s="136"/>
      <c r="H256" s="409">
        <f>F256</f>
        <v>0</v>
      </c>
      <c r="I256" s="511" t="s">
        <v>369</v>
      </c>
      <c r="J256" s="506" t="s">
        <v>379</v>
      </c>
    </row>
    <row r="257" spans="1:10" s="137" customFormat="1" x14ac:dyDescent="0.25">
      <c r="A257" s="509"/>
      <c r="B257" s="387"/>
      <c r="C257" s="397" t="s">
        <v>347</v>
      </c>
      <c r="D257" s="219" t="s">
        <v>77</v>
      </c>
      <c r="E257" s="216">
        <v>3</v>
      </c>
      <c r="F257" s="437">
        <v>0</v>
      </c>
      <c r="G257" s="136"/>
      <c r="H257" s="409">
        <f t="shared" ref="H257:H264" si="13">F257</f>
        <v>0</v>
      </c>
      <c r="I257" s="512"/>
      <c r="J257" s="507"/>
    </row>
    <row r="258" spans="1:10" s="137" customFormat="1" x14ac:dyDescent="0.25">
      <c r="A258" s="509"/>
      <c r="B258" s="387"/>
      <c r="C258" s="404" t="s">
        <v>348</v>
      </c>
      <c r="D258" s="219" t="s">
        <v>77</v>
      </c>
      <c r="E258" s="216">
        <v>3</v>
      </c>
      <c r="F258" s="437">
        <v>0</v>
      </c>
      <c r="G258" s="136"/>
      <c r="H258" s="409">
        <f t="shared" si="13"/>
        <v>0</v>
      </c>
      <c r="I258" s="512"/>
      <c r="J258" s="507"/>
    </row>
    <row r="259" spans="1:10" s="137" customFormat="1" ht="37.5" x14ac:dyDescent="0.25">
      <c r="A259" s="509"/>
      <c r="B259" s="387"/>
      <c r="C259" s="396" t="s">
        <v>314</v>
      </c>
      <c r="D259" s="219" t="s">
        <v>77</v>
      </c>
      <c r="E259" s="216">
        <v>1</v>
      </c>
      <c r="F259" s="437">
        <v>0</v>
      </c>
      <c r="G259" s="136"/>
      <c r="H259" s="409">
        <f t="shared" si="13"/>
        <v>0</v>
      </c>
      <c r="I259" s="512"/>
      <c r="J259" s="507"/>
    </row>
    <row r="260" spans="1:10" s="137" customFormat="1" x14ac:dyDescent="0.25">
      <c r="A260" s="509"/>
      <c r="B260" s="387"/>
      <c r="C260" s="397" t="s">
        <v>315</v>
      </c>
      <c r="D260" s="219" t="s">
        <v>77</v>
      </c>
      <c r="E260" s="216">
        <v>1</v>
      </c>
      <c r="F260" s="437">
        <v>0</v>
      </c>
      <c r="G260" s="136"/>
      <c r="H260" s="409">
        <f t="shared" si="13"/>
        <v>0</v>
      </c>
      <c r="I260" s="512"/>
      <c r="J260" s="507"/>
    </row>
    <row r="261" spans="1:10" s="137" customFormat="1" x14ac:dyDescent="0.25">
      <c r="A261" s="509"/>
      <c r="B261" s="387"/>
      <c r="C261" s="397" t="s">
        <v>313</v>
      </c>
      <c r="D261" s="219" t="s">
        <v>77</v>
      </c>
      <c r="E261" s="216">
        <v>1</v>
      </c>
      <c r="F261" s="438">
        <v>0</v>
      </c>
      <c r="G261" s="136"/>
      <c r="H261" s="409">
        <f t="shared" si="13"/>
        <v>0</v>
      </c>
      <c r="I261" s="512"/>
      <c r="J261" s="507"/>
    </row>
    <row r="262" spans="1:10" s="137" customFormat="1" ht="25" x14ac:dyDescent="0.25">
      <c r="A262" s="509"/>
      <c r="B262" s="387"/>
      <c r="C262" s="396" t="s">
        <v>312</v>
      </c>
      <c r="D262" s="219" t="s">
        <v>77</v>
      </c>
      <c r="E262" s="216">
        <v>1</v>
      </c>
      <c r="F262" s="438">
        <v>0</v>
      </c>
      <c r="G262" s="136"/>
      <c r="H262" s="409">
        <f t="shared" si="13"/>
        <v>0</v>
      </c>
      <c r="I262" s="512"/>
      <c r="J262" s="507"/>
    </row>
    <row r="263" spans="1:10" s="139" customFormat="1" x14ac:dyDescent="0.25">
      <c r="A263" s="509"/>
      <c r="B263" s="383"/>
      <c r="C263" s="393" t="s">
        <v>319</v>
      </c>
      <c r="D263" s="374" t="s">
        <v>77</v>
      </c>
      <c r="E263" s="133">
        <v>1</v>
      </c>
      <c r="F263" s="431">
        <v>0</v>
      </c>
      <c r="G263" s="136"/>
      <c r="H263" s="409">
        <f t="shared" si="13"/>
        <v>0</v>
      </c>
      <c r="I263" s="512"/>
      <c r="J263" s="507"/>
    </row>
    <row r="264" spans="1:10" s="139" customFormat="1" x14ac:dyDescent="0.25">
      <c r="A264" s="510"/>
      <c r="B264" s="383"/>
      <c r="C264" s="359" t="s">
        <v>126</v>
      </c>
      <c r="D264" s="113" t="s">
        <v>77</v>
      </c>
      <c r="E264" s="93">
        <v>1</v>
      </c>
      <c r="F264" s="432">
        <v>0</v>
      </c>
      <c r="G264" s="136"/>
      <c r="H264" s="409">
        <f t="shared" si="13"/>
        <v>0</v>
      </c>
      <c r="I264" s="512"/>
      <c r="J264" s="507"/>
    </row>
    <row r="265" spans="1:10" s="209" customFormat="1" x14ac:dyDescent="0.25">
      <c r="A265" s="203" t="s">
        <v>207</v>
      </c>
      <c r="B265" s="386"/>
      <c r="C265" s="395" t="s">
        <v>203</v>
      </c>
      <c r="D265" s="221"/>
      <c r="E265" s="222"/>
      <c r="F265" s="428"/>
      <c r="G265" s="208"/>
    </row>
    <row r="266" spans="1:10" s="137" customFormat="1" ht="25" x14ac:dyDescent="0.25">
      <c r="A266" s="508"/>
      <c r="B266" s="387"/>
      <c r="C266" s="396" t="s">
        <v>285</v>
      </c>
      <c r="D266" s="214" t="s">
        <v>77</v>
      </c>
      <c r="E266" s="215">
        <v>1</v>
      </c>
      <c r="F266" s="437">
        <v>0</v>
      </c>
      <c r="G266" s="136">
        <f>$E266*F266</f>
        <v>0</v>
      </c>
    </row>
    <row r="267" spans="1:10" s="137" customFormat="1" ht="25" x14ac:dyDescent="0.25">
      <c r="A267" s="509"/>
      <c r="B267" s="387"/>
      <c r="C267" s="396" t="s">
        <v>304</v>
      </c>
      <c r="D267" s="214" t="s">
        <v>77</v>
      </c>
      <c r="E267" s="215">
        <v>2</v>
      </c>
      <c r="F267" s="437">
        <v>0</v>
      </c>
      <c r="G267" s="136">
        <f t="shared" ref="G267:G283" si="14">$E267*F267</f>
        <v>0</v>
      </c>
    </row>
    <row r="268" spans="1:10" s="137" customFormat="1" ht="25" x14ac:dyDescent="0.25">
      <c r="A268" s="509"/>
      <c r="B268" s="387"/>
      <c r="C268" s="396" t="s">
        <v>305</v>
      </c>
      <c r="D268" s="214" t="s">
        <v>77</v>
      </c>
      <c r="E268" s="215">
        <v>1</v>
      </c>
      <c r="F268" s="437">
        <v>0</v>
      </c>
      <c r="G268" s="136">
        <f t="shared" si="14"/>
        <v>0</v>
      </c>
    </row>
    <row r="269" spans="1:10" s="137" customFormat="1" ht="25" x14ac:dyDescent="0.25">
      <c r="A269" s="509"/>
      <c r="B269" s="387"/>
      <c r="C269" s="396" t="s">
        <v>306</v>
      </c>
      <c r="D269" s="214" t="s">
        <v>77</v>
      </c>
      <c r="E269" s="215">
        <v>2</v>
      </c>
      <c r="F269" s="437">
        <v>0</v>
      </c>
      <c r="G269" s="136">
        <f t="shared" si="14"/>
        <v>0</v>
      </c>
    </row>
    <row r="270" spans="1:10" s="137" customFormat="1" ht="27.65" customHeight="1" x14ac:dyDescent="0.25">
      <c r="A270" s="509"/>
      <c r="B270" s="387"/>
      <c r="C270" s="396" t="s">
        <v>303</v>
      </c>
      <c r="D270" s="214" t="s">
        <v>77</v>
      </c>
      <c r="E270" s="215">
        <v>1</v>
      </c>
      <c r="F270" s="437">
        <v>0</v>
      </c>
      <c r="G270" s="136">
        <f t="shared" si="14"/>
        <v>0</v>
      </c>
    </row>
    <row r="271" spans="1:10" s="137" customFormat="1" x14ac:dyDescent="0.25">
      <c r="A271" s="509"/>
      <c r="B271" s="387"/>
      <c r="C271" s="397" t="s">
        <v>308</v>
      </c>
      <c r="D271" s="214" t="s">
        <v>77</v>
      </c>
      <c r="E271" s="215">
        <v>1</v>
      </c>
      <c r="F271" s="437">
        <v>0</v>
      </c>
      <c r="G271" s="136">
        <f t="shared" si="14"/>
        <v>0</v>
      </c>
    </row>
    <row r="272" spans="1:10" s="137" customFormat="1" ht="25" x14ac:dyDescent="0.25">
      <c r="A272" s="509"/>
      <c r="B272" s="387"/>
      <c r="C272" s="396" t="s">
        <v>309</v>
      </c>
      <c r="D272" s="214" t="s">
        <v>77</v>
      </c>
      <c r="E272" s="215">
        <v>1</v>
      </c>
      <c r="F272" s="437">
        <v>0</v>
      </c>
      <c r="G272" s="136">
        <f t="shared" si="14"/>
        <v>0</v>
      </c>
    </row>
    <row r="273" spans="1:9" s="137" customFormat="1" x14ac:dyDescent="0.25">
      <c r="A273" s="509"/>
      <c r="B273" s="387"/>
      <c r="C273" s="397" t="s">
        <v>307</v>
      </c>
      <c r="D273" s="214" t="s">
        <v>20</v>
      </c>
      <c r="E273" s="215">
        <v>1</v>
      </c>
      <c r="F273" s="437">
        <v>0</v>
      </c>
      <c r="G273" s="136">
        <f t="shared" si="14"/>
        <v>0</v>
      </c>
    </row>
    <row r="274" spans="1:9" s="137" customFormat="1" x14ac:dyDescent="0.25">
      <c r="A274" s="509"/>
      <c r="B274" s="387"/>
      <c r="C274" s="398" t="s">
        <v>275</v>
      </c>
      <c r="D274" s="214" t="s">
        <v>77</v>
      </c>
      <c r="E274" s="215">
        <v>1</v>
      </c>
      <c r="F274" s="437">
        <v>0</v>
      </c>
      <c r="G274" s="136">
        <f t="shared" si="14"/>
        <v>0</v>
      </c>
    </row>
    <row r="275" spans="1:9" s="137" customFormat="1" ht="62.5" x14ac:dyDescent="0.25">
      <c r="A275" s="509"/>
      <c r="B275" s="387"/>
      <c r="C275" s="396" t="s">
        <v>311</v>
      </c>
      <c r="D275" s="214" t="s">
        <v>77</v>
      </c>
      <c r="E275" s="216">
        <v>1</v>
      </c>
      <c r="F275" s="437">
        <v>0</v>
      </c>
      <c r="G275" s="136">
        <f t="shared" si="14"/>
        <v>0</v>
      </c>
    </row>
    <row r="276" spans="1:9" s="137" customFormat="1" ht="25" x14ac:dyDescent="0.25">
      <c r="A276" s="509"/>
      <c r="B276" s="387"/>
      <c r="C276" s="405" t="s">
        <v>299</v>
      </c>
      <c r="D276" s="214" t="s">
        <v>77</v>
      </c>
      <c r="E276" s="216">
        <v>2</v>
      </c>
      <c r="F276" s="437">
        <v>0</v>
      </c>
      <c r="G276" s="136">
        <f t="shared" si="14"/>
        <v>0</v>
      </c>
    </row>
    <row r="277" spans="1:9" s="137" customFormat="1" ht="25" x14ac:dyDescent="0.25">
      <c r="A277" s="509"/>
      <c r="B277" s="387"/>
      <c r="C277" s="396" t="s">
        <v>300</v>
      </c>
      <c r="D277" s="214" t="s">
        <v>77</v>
      </c>
      <c r="E277" s="216">
        <v>1</v>
      </c>
      <c r="F277" s="437">
        <v>0</v>
      </c>
      <c r="G277" s="136">
        <f t="shared" si="14"/>
        <v>0</v>
      </c>
    </row>
    <row r="278" spans="1:9" s="139" customFormat="1" ht="25" x14ac:dyDescent="0.25">
      <c r="A278" s="509"/>
      <c r="B278" s="383"/>
      <c r="C278" s="396" t="s">
        <v>301</v>
      </c>
      <c r="D278" s="214" t="s">
        <v>77</v>
      </c>
      <c r="E278" s="227">
        <v>1</v>
      </c>
      <c r="F278" s="437">
        <v>0</v>
      </c>
      <c r="G278" s="136">
        <f t="shared" si="14"/>
        <v>0</v>
      </c>
    </row>
    <row r="279" spans="1:9" s="139" customFormat="1" ht="37.5" x14ac:dyDescent="0.25">
      <c r="A279" s="509"/>
      <c r="B279" s="383"/>
      <c r="C279" s="396" t="s">
        <v>302</v>
      </c>
      <c r="D279" s="214" t="s">
        <v>77</v>
      </c>
      <c r="E279" s="227">
        <v>2</v>
      </c>
      <c r="F279" s="437">
        <v>0</v>
      </c>
      <c r="G279" s="136">
        <f t="shared" si="14"/>
        <v>0</v>
      </c>
    </row>
    <row r="280" spans="1:9" s="139" customFormat="1" x14ac:dyDescent="0.25">
      <c r="A280" s="509"/>
      <c r="B280" s="383"/>
      <c r="C280" s="396" t="s">
        <v>310</v>
      </c>
      <c r="D280" s="214" t="s">
        <v>77</v>
      </c>
      <c r="E280" s="227">
        <v>1</v>
      </c>
      <c r="F280" s="437">
        <v>0</v>
      </c>
      <c r="G280" s="136">
        <f t="shared" si="14"/>
        <v>0</v>
      </c>
    </row>
    <row r="281" spans="1:9" s="139" customFormat="1" ht="37.5" x14ac:dyDescent="0.25">
      <c r="A281" s="509"/>
      <c r="B281" s="383"/>
      <c r="C281" s="396" t="s">
        <v>320</v>
      </c>
      <c r="D281" s="214" t="s">
        <v>77</v>
      </c>
      <c r="E281" s="227">
        <v>1</v>
      </c>
      <c r="F281" s="437">
        <v>0</v>
      </c>
      <c r="G281" s="136">
        <f t="shared" si="14"/>
        <v>0</v>
      </c>
    </row>
    <row r="282" spans="1:9" s="139" customFormat="1" ht="270.75" customHeight="1" x14ac:dyDescent="0.25">
      <c r="A282" s="509"/>
      <c r="B282" s="383"/>
      <c r="C282" s="396" t="s">
        <v>349</v>
      </c>
      <c r="D282" s="214" t="s">
        <v>77</v>
      </c>
      <c r="E282" s="227">
        <v>1</v>
      </c>
      <c r="F282" s="439">
        <v>0</v>
      </c>
      <c r="G282" s="136"/>
      <c r="H282" s="410">
        <f>F282</f>
        <v>0</v>
      </c>
      <c r="I282" s="411" t="s">
        <v>369</v>
      </c>
    </row>
    <row r="283" spans="1:9" s="139" customFormat="1" x14ac:dyDescent="0.25">
      <c r="A283" s="510"/>
      <c r="B283" s="383"/>
      <c r="C283" s="398" t="s">
        <v>275</v>
      </c>
      <c r="D283" s="214" t="s">
        <v>77</v>
      </c>
      <c r="E283" s="227">
        <v>1</v>
      </c>
      <c r="F283" s="437">
        <v>0</v>
      </c>
      <c r="G283" s="136">
        <f t="shared" si="14"/>
        <v>0</v>
      </c>
    </row>
    <row r="284" spans="1:9" s="209" customFormat="1" x14ac:dyDescent="0.25">
      <c r="A284" s="203" t="s">
        <v>365</v>
      </c>
      <c r="B284" s="386"/>
      <c r="C284" s="406" t="s">
        <v>205</v>
      </c>
      <c r="D284" s="223"/>
      <c r="E284" s="224"/>
      <c r="F284" s="440"/>
      <c r="G284" s="208"/>
    </row>
    <row r="285" spans="1:9" s="139" customFormat="1" ht="25" x14ac:dyDescent="0.25">
      <c r="A285" s="375"/>
      <c r="B285" s="383"/>
      <c r="C285" s="396" t="s">
        <v>285</v>
      </c>
      <c r="D285" s="214" t="s">
        <v>77</v>
      </c>
      <c r="E285" s="215">
        <v>1</v>
      </c>
      <c r="F285" s="437">
        <v>0</v>
      </c>
      <c r="G285" s="136">
        <f t="shared" ref="G285:G293" si="15">$E285*F285</f>
        <v>0</v>
      </c>
    </row>
    <row r="286" spans="1:9" s="139" customFormat="1" x14ac:dyDescent="0.25">
      <c r="A286" s="376"/>
      <c r="B286" s="383"/>
      <c r="C286" s="397" t="s">
        <v>286</v>
      </c>
      <c r="D286" s="214" t="s">
        <v>77</v>
      </c>
      <c r="E286" s="215">
        <v>1</v>
      </c>
      <c r="F286" s="437">
        <v>0</v>
      </c>
      <c r="G286" s="136">
        <f t="shared" si="15"/>
        <v>0</v>
      </c>
    </row>
    <row r="287" spans="1:9" s="139" customFormat="1" x14ac:dyDescent="0.25">
      <c r="A287" s="376"/>
      <c r="B287" s="383"/>
      <c r="C287" s="397" t="s">
        <v>293</v>
      </c>
      <c r="D287" s="214" t="s">
        <v>77</v>
      </c>
      <c r="E287" s="215">
        <v>1</v>
      </c>
      <c r="F287" s="437">
        <v>0</v>
      </c>
      <c r="G287" s="136">
        <f t="shared" si="15"/>
        <v>0</v>
      </c>
    </row>
    <row r="288" spans="1:9" s="139" customFormat="1" ht="37.5" x14ac:dyDescent="0.25">
      <c r="A288" s="376"/>
      <c r="B288" s="383"/>
      <c r="C288" s="396" t="s">
        <v>290</v>
      </c>
      <c r="D288" s="214" t="s">
        <v>77</v>
      </c>
      <c r="E288" s="215">
        <v>1</v>
      </c>
      <c r="F288" s="437">
        <v>0</v>
      </c>
      <c r="G288" s="136">
        <f t="shared" si="15"/>
        <v>0</v>
      </c>
    </row>
    <row r="289" spans="1:7" s="139" customFormat="1" ht="25" x14ac:dyDescent="0.25">
      <c r="A289" s="376"/>
      <c r="B289" s="383"/>
      <c r="C289" s="396" t="s">
        <v>287</v>
      </c>
      <c r="D289" s="214" t="s">
        <v>77</v>
      </c>
      <c r="E289" s="215">
        <v>1</v>
      </c>
      <c r="F289" s="437">
        <v>0</v>
      </c>
      <c r="G289" s="136">
        <f t="shared" si="15"/>
        <v>0</v>
      </c>
    </row>
    <row r="290" spans="1:7" s="139" customFormat="1" ht="25" x14ac:dyDescent="0.25">
      <c r="A290" s="376"/>
      <c r="B290" s="383"/>
      <c r="C290" s="396" t="s">
        <v>288</v>
      </c>
      <c r="D290" s="214" t="s">
        <v>77</v>
      </c>
      <c r="E290" s="215">
        <v>1</v>
      </c>
      <c r="F290" s="437">
        <v>0</v>
      </c>
      <c r="G290" s="136">
        <f t="shared" si="15"/>
        <v>0</v>
      </c>
    </row>
    <row r="291" spans="1:7" s="139" customFormat="1" ht="25" x14ac:dyDescent="0.25">
      <c r="A291" s="376"/>
      <c r="B291" s="383"/>
      <c r="C291" s="396" t="s">
        <v>289</v>
      </c>
      <c r="D291" s="214" t="s">
        <v>77</v>
      </c>
      <c r="E291" s="215">
        <v>2</v>
      </c>
      <c r="F291" s="437">
        <v>0</v>
      </c>
      <c r="G291" s="136">
        <f t="shared" si="15"/>
        <v>0</v>
      </c>
    </row>
    <row r="292" spans="1:7" s="139" customFormat="1" x14ac:dyDescent="0.25">
      <c r="A292" s="377"/>
      <c r="B292" s="383"/>
      <c r="C292" s="398" t="s">
        <v>272</v>
      </c>
      <c r="D292" s="214" t="s">
        <v>77</v>
      </c>
      <c r="E292" s="215">
        <v>1</v>
      </c>
      <c r="F292" s="437">
        <v>0</v>
      </c>
      <c r="G292" s="136">
        <f t="shared" si="15"/>
        <v>0</v>
      </c>
    </row>
    <row r="293" spans="1:7" s="139" customFormat="1" x14ac:dyDescent="0.25">
      <c r="A293" s="373"/>
      <c r="B293" s="383"/>
      <c r="C293" s="393" t="s">
        <v>276</v>
      </c>
      <c r="D293" s="374" t="s">
        <v>77</v>
      </c>
      <c r="E293" s="133">
        <v>8</v>
      </c>
      <c r="F293" s="431">
        <v>0</v>
      </c>
      <c r="G293" s="136">
        <f t="shared" si="15"/>
        <v>0</v>
      </c>
    </row>
    <row r="294" spans="1:7" s="209" customFormat="1" x14ac:dyDescent="0.25">
      <c r="A294" s="203" t="s">
        <v>366</v>
      </c>
      <c r="B294" s="386"/>
      <c r="C294" s="395" t="s">
        <v>206</v>
      </c>
      <c r="D294" s="221"/>
      <c r="E294" s="222"/>
      <c r="F294" s="428"/>
      <c r="G294" s="208"/>
    </row>
    <row r="295" spans="1:7" s="139" customFormat="1" ht="25" x14ac:dyDescent="0.25">
      <c r="A295" s="500"/>
      <c r="B295" s="383"/>
      <c r="C295" s="396" t="s">
        <v>285</v>
      </c>
      <c r="D295" s="214" t="s">
        <v>77</v>
      </c>
      <c r="E295" s="215">
        <v>1</v>
      </c>
      <c r="F295" s="429">
        <v>0</v>
      </c>
      <c r="G295" s="136">
        <f t="shared" ref="G295:G303" si="16">$E295*F295</f>
        <v>0</v>
      </c>
    </row>
    <row r="296" spans="1:7" s="139" customFormat="1" x14ac:dyDescent="0.25">
      <c r="A296" s="501"/>
      <c r="B296" s="383"/>
      <c r="C296" s="397" t="s">
        <v>286</v>
      </c>
      <c r="D296" s="214" t="s">
        <v>77</v>
      </c>
      <c r="E296" s="215">
        <v>1</v>
      </c>
      <c r="F296" s="429">
        <v>0</v>
      </c>
      <c r="G296" s="136">
        <f t="shared" si="16"/>
        <v>0</v>
      </c>
    </row>
    <row r="297" spans="1:7" s="139" customFormat="1" x14ac:dyDescent="0.25">
      <c r="A297" s="501"/>
      <c r="B297" s="383"/>
      <c r="C297" s="397" t="s">
        <v>293</v>
      </c>
      <c r="D297" s="214" t="s">
        <v>77</v>
      </c>
      <c r="E297" s="215">
        <v>1</v>
      </c>
      <c r="F297" s="429">
        <v>0</v>
      </c>
      <c r="G297" s="136">
        <f t="shared" si="16"/>
        <v>0</v>
      </c>
    </row>
    <row r="298" spans="1:7" s="139" customFormat="1" ht="37.5" x14ac:dyDescent="0.25">
      <c r="A298" s="501"/>
      <c r="B298" s="383"/>
      <c r="C298" s="396" t="s">
        <v>290</v>
      </c>
      <c r="D298" s="214" t="s">
        <v>77</v>
      </c>
      <c r="E298" s="215">
        <v>1</v>
      </c>
      <c r="F298" s="429">
        <v>0</v>
      </c>
      <c r="G298" s="136">
        <f t="shared" si="16"/>
        <v>0</v>
      </c>
    </row>
    <row r="299" spans="1:7" s="139" customFormat="1" ht="25" x14ac:dyDescent="0.25">
      <c r="A299" s="501"/>
      <c r="B299" s="383"/>
      <c r="C299" s="396" t="s">
        <v>287</v>
      </c>
      <c r="D299" s="214" t="s">
        <v>77</v>
      </c>
      <c r="E299" s="215">
        <v>1</v>
      </c>
      <c r="F299" s="429">
        <v>0</v>
      </c>
      <c r="G299" s="136">
        <f t="shared" si="16"/>
        <v>0</v>
      </c>
    </row>
    <row r="300" spans="1:7" s="139" customFormat="1" ht="25" x14ac:dyDescent="0.25">
      <c r="A300" s="501"/>
      <c r="B300" s="383"/>
      <c r="C300" s="396" t="s">
        <v>288</v>
      </c>
      <c r="D300" s="214" t="s">
        <v>77</v>
      </c>
      <c r="E300" s="215">
        <v>1</v>
      </c>
      <c r="F300" s="429">
        <v>0</v>
      </c>
      <c r="G300" s="136">
        <f t="shared" si="16"/>
        <v>0</v>
      </c>
    </row>
    <row r="301" spans="1:7" s="139" customFormat="1" ht="25" x14ac:dyDescent="0.25">
      <c r="A301" s="501"/>
      <c r="B301" s="383"/>
      <c r="C301" s="396" t="s">
        <v>289</v>
      </c>
      <c r="D301" s="214" t="s">
        <v>77</v>
      </c>
      <c r="E301" s="215">
        <v>2</v>
      </c>
      <c r="F301" s="429">
        <v>0</v>
      </c>
      <c r="G301" s="136">
        <f t="shared" si="16"/>
        <v>0</v>
      </c>
    </row>
    <row r="302" spans="1:7" s="139" customFormat="1" x14ac:dyDescent="0.25">
      <c r="A302" s="502"/>
      <c r="B302" s="383"/>
      <c r="C302" s="398" t="s">
        <v>272</v>
      </c>
      <c r="D302" s="214" t="s">
        <v>77</v>
      </c>
      <c r="E302" s="215">
        <v>1</v>
      </c>
      <c r="F302" s="429">
        <v>0</v>
      </c>
      <c r="G302" s="136">
        <f t="shared" si="16"/>
        <v>0</v>
      </c>
    </row>
    <row r="303" spans="1:7" s="139" customFormat="1" x14ac:dyDescent="0.25">
      <c r="A303" s="202"/>
      <c r="B303" s="383"/>
      <c r="C303" s="399" t="s">
        <v>276</v>
      </c>
      <c r="D303" s="214" t="s">
        <v>77</v>
      </c>
      <c r="E303" s="215">
        <v>8</v>
      </c>
      <c r="F303" s="434">
        <v>0</v>
      </c>
      <c r="G303" s="136">
        <f t="shared" si="16"/>
        <v>0</v>
      </c>
    </row>
    <row r="304" spans="1:7" s="209" customFormat="1" x14ac:dyDescent="0.25">
      <c r="A304" s="203" t="s">
        <v>367</v>
      </c>
      <c r="B304" s="386"/>
      <c r="C304" s="407" t="s">
        <v>350</v>
      </c>
      <c r="D304" s="217"/>
      <c r="E304" s="218"/>
      <c r="F304" s="441"/>
      <c r="G304" s="208"/>
    </row>
    <row r="305" spans="1:10" s="139" customFormat="1" x14ac:dyDescent="0.25">
      <c r="A305" s="343"/>
      <c r="B305" s="383"/>
      <c r="C305" s="399" t="s">
        <v>351</v>
      </c>
      <c r="D305" s="214" t="s">
        <v>77</v>
      </c>
      <c r="E305" s="215">
        <v>1</v>
      </c>
      <c r="F305" s="434">
        <v>0</v>
      </c>
      <c r="G305" s="378"/>
      <c r="H305" s="410">
        <f>F305</f>
        <v>0</v>
      </c>
      <c r="I305" s="411" t="s">
        <v>369</v>
      </c>
      <c r="J305" s="411"/>
    </row>
    <row r="306" spans="1:10" s="209" customFormat="1" x14ac:dyDescent="0.25">
      <c r="A306" s="203" t="s">
        <v>368</v>
      </c>
      <c r="B306" s="386"/>
      <c r="C306" s="407" t="s">
        <v>279</v>
      </c>
      <c r="D306" s="217"/>
      <c r="E306" s="218"/>
      <c r="F306" s="441"/>
      <c r="G306" s="208"/>
    </row>
    <row r="307" spans="1:10" s="139" customFormat="1" x14ac:dyDescent="0.25">
      <c r="A307" s="500"/>
      <c r="B307" s="383"/>
      <c r="C307" s="398" t="s">
        <v>280</v>
      </c>
      <c r="D307" s="214" t="s">
        <v>77</v>
      </c>
      <c r="E307" s="215">
        <v>1</v>
      </c>
      <c r="F307" s="429">
        <v>0</v>
      </c>
      <c r="G307" s="378"/>
      <c r="H307" s="410">
        <f>F307</f>
        <v>0</v>
      </c>
      <c r="I307" s="411" t="s">
        <v>369</v>
      </c>
      <c r="J307" s="411"/>
    </row>
    <row r="308" spans="1:10" s="139" customFormat="1" x14ac:dyDescent="0.25">
      <c r="A308" s="501"/>
      <c r="B308" s="383"/>
      <c r="C308" s="398" t="s">
        <v>281</v>
      </c>
      <c r="D308" s="214" t="s">
        <v>77</v>
      </c>
      <c r="E308" s="215">
        <v>1</v>
      </c>
      <c r="F308" s="429">
        <v>0</v>
      </c>
      <c r="G308" s="378">
        <f>E308*F308</f>
        <v>0</v>
      </c>
    </row>
    <row r="309" spans="1:10" s="139" customFormat="1" x14ac:dyDescent="0.25">
      <c r="A309" s="501"/>
      <c r="B309" s="383"/>
      <c r="C309" s="398" t="s">
        <v>282</v>
      </c>
      <c r="D309" s="214" t="s">
        <v>77</v>
      </c>
      <c r="E309" s="215">
        <v>1</v>
      </c>
      <c r="F309" s="429">
        <v>0</v>
      </c>
      <c r="G309" s="378"/>
      <c r="H309" s="410">
        <f>F309</f>
        <v>0</v>
      </c>
      <c r="I309" s="411" t="s">
        <v>369</v>
      </c>
      <c r="J309" s="411"/>
    </row>
    <row r="310" spans="1:10" s="139" customFormat="1" x14ac:dyDescent="0.25">
      <c r="A310" s="501"/>
      <c r="B310" s="383"/>
      <c r="C310" s="398" t="s">
        <v>283</v>
      </c>
      <c r="D310" s="214" t="s">
        <v>77</v>
      </c>
      <c r="E310" s="215">
        <v>1</v>
      </c>
      <c r="F310" s="429">
        <v>0</v>
      </c>
      <c r="G310" s="378">
        <f>E310*F310</f>
        <v>0</v>
      </c>
    </row>
    <row r="311" spans="1:10" s="139" customFormat="1" x14ac:dyDescent="0.25">
      <c r="A311" s="501"/>
      <c r="B311" s="383"/>
      <c r="C311" s="398" t="s">
        <v>284</v>
      </c>
      <c r="D311" s="214" t="s">
        <v>77</v>
      </c>
      <c r="E311" s="215">
        <v>1</v>
      </c>
      <c r="F311" s="429">
        <v>0</v>
      </c>
      <c r="G311" s="378"/>
      <c r="H311" s="410">
        <f>F311</f>
        <v>0</v>
      </c>
      <c r="I311" s="411" t="s">
        <v>369</v>
      </c>
      <c r="J311" s="411"/>
    </row>
    <row r="312" spans="1:10" s="139" customFormat="1" x14ac:dyDescent="0.25">
      <c r="A312" s="210"/>
      <c r="B312" s="383"/>
      <c r="C312" s="393"/>
      <c r="D312" s="374"/>
      <c r="E312" s="220"/>
      <c r="F312" s="442"/>
      <c r="G312" s="136"/>
    </row>
    <row r="313" spans="1:10" s="139" customFormat="1" ht="13" thickBot="1" x14ac:dyDescent="0.3">
      <c r="A313" s="202"/>
      <c r="B313" s="383"/>
      <c r="C313" s="359"/>
      <c r="D313" s="113"/>
      <c r="E313" s="95"/>
      <c r="F313" s="443"/>
      <c r="G313" s="136"/>
    </row>
    <row r="314" spans="1:10" s="165" customFormat="1" ht="12.75" customHeight="1" thickBot="1" x14ac:dyDescent="0.3">
      <c r="A314" s="156"/>
      <c r="B314" s="157"/>
      <c r="C314" s="391" t="s">
        <v>7</v>
      </c>
      <c r="D314" s="159"/>
      <c r="E314" s="160"/>
      <c r="F314" s="444"/>
      <c r="G314" s="162">
        <f>SUBTOTAL(9,G51:G313)</f>
        <v>0</v>
      </c>
    </row>
    <row r="315" spans="1:10" ht="13" thickBot="1" x14ac:dyDescent="0.3">
      <c r="A315" s="145"/>
      <c r="B315" s="146"/>
      <c r="C315" s="311"/>
      <c r="D315" s="312"/>
      <c r="E315" s="313"/>
      <c r="F315" s="445"/>
      <c r="G315" s="314"/>
    </row>
    <row r="316" spans="1:10" ht="13.5" thickBot="1" x14ac:dyDescent="0.3">
      <c r="A316" s="12" t="s">
        <v>16</v>
      </c>
      <c r="B316" s="384"/>
      <c r="C316" s="392" t="s">
        <v>50</v>
      </c>
      <c r="D316" s="249"/>
      <c r="E316" s="254"/>
      <c r="F316" s="446"/>
      <c r="G316" s="102"/>
    </row>
    <row r="317" spans="1:10" x14ac:dyDescent="0.25">
      <c r="A317" s="57"/>
      <c r="B317" s="381"/>
      <c r="C317" s="389"/>
      <c r="D317" s="80"/>
      <c r="E317" s="105"/>
      <c r="F317" s="447"/>
      <c r="G317" s="107"/>
    </row>
    <row r="318" spans="1:10" ht="15.75" customHeight="1" x14ac:dyDescent="0.25">
      <c r="A318" s="128" t="s">
        <v>92</v>
      </c>
      <c r="B318" s="382"/>
      <c r="C318" s="358" t="s">
        <v>218</v>
      </c>
      <c r="D318" s="129" t="s">
        <v>77</v>
      </c>
      <c r="E318" s="99">
        <v>1</v>
      </c>
      <c r="F318" s="425">
        <v>0</v>
      </c>
      <c r="G318" s="130">
        <f t="shared" ref="G318:G326" si="17">$E318*F318</f>
        <v>0</v>
      </c>
    </row>
    <row r="319" spans="1:10" ht="15.75" customHeight="1" x14ac:dyDescent="0.25">
      <c r="A319" s="128" t="s">
        <v>93</v>
      </c>
      <c r="B319" s="382"/>
      <c r="C319" s="358" t="s">
        <v>219</v>
      </c>
      <c r="D319" s="129" t="s">
        <v>77</v>
      </c>
      <c r="E319" s="99">
        <v>1</v>
      </c>
      <c r="F319" s="425">
        <v>0</v>
      </c>
      <c r="G319" s="130">
        <f t="shared" si="17"/>
        <v>0</v>
      </c>
    </row>
    <row r="320" spans="1:10" ht="15.75" customHeight="1" x14ac:dyDescent="0.25">
      <c r="A320" s="128"/>
      <c r="B320" s="382"/>
      <c r="C320" s="358" t="s">
        <v>271</v>
      </c>
      <c r="D320" s="129" t="s">
        <v>77</v>
      </c>
      <c r="E320" s="99">
        <v>1</v>
      </c>
      <c r="F320" s="425">
        <v>0</v>
      </c>
      <c r="G320" s="130">
        <f t="shared" si="17"/>
        <v>0</v>
      </c>
    </row>
    <row r="321" spans="1:7" ht="42.75" customHeight="1" x14ac:dyDescent="0.25">
      <c r="A321" s="128" t="s">
        <v>94</v>
      </c>
      <c r="B321" s="382"/>
      <c r="C321" s="390" t="s">
        <v>217</v>
      </c>
      <c r="D321" s="129" t="s">
        <v>77</v>
      </c>
      <c r="E321" s="116">
        <v>1</v>
      </c>
      <c r="F321" s="425">
        <v>0</v>
      </c>
      <c r="G321" s="130">
        <f t="shared" si="17"/>
        <v>0</v>
      </c>
    </row>
    <row r="322" spans="1:7" ht="31.5" customHeight="1" x14ac:dyDescent="0.25">
      <c r="A322" s="128" t="s">
        <v>95</v>
      </c>
      <c r="B322" s="382"/>
      <c r="C322" s="390" t="s">
        <v>216</v>
      </c>
      <c r="D322" s="127" t="s">
        <v>77</v>
      </c>
      <c r="E322" s="132">
        <v>1</v>
      </c>
      <c r="F322" s="425">
        <v>0</v>
      </c>
      <c r="G322" s="130">
        <f t="shared" si="17"/>
        <v>0</v>
      </c>
    </row>
    <row r="323" spans="1:7" ht="30.75" customHeight="1" x14ac:dyDescent="0.25">
      <c r="A323" s="128" t="s">
        <v>96</v>
      </c>
      <c r="B323" s="382"/>
      <c r="C323" s="393" t="s">
        <v>215</v>
      </c>
      <c r="D323" s="127" t="s">
        <v>77</v>
      </c>
      <c r="E323" s="132">
        <v>1</v>
      </c>
      <c r="F323" s="425">
        <v>0</v>
      </c>
      <c r="G323" s="134">
        <f t="shared" si="17"/>
        <v>0</v>
      </c>
    </row>
    <row r="324" spans="1:7" ht="15" customHeight="1" x14ac:dyDescent="0.25">
      <c r="A324" s="128" t="s">
        <v>97</v>
      </c>
      <c r="B324" s="382"/>
      <c r="C324" s="393" t="s">
        <v>107</v>
      </c>
      <c r="D324" s="127" t="s">
        <v>77</v>
      </c>
      <c r="E324" s="132">
        <v>1</v>
      </c>
      <c r="F324" s="425">
        <v>0</v>
      </c>
      <c r="G324" s="134">
        <f t="shared" si="17"/>
        <v>0</v>
      </c>
    </row>
    <row r="325" spans="1:7" ht="15" customHeight="1" x14ac:dyDescent="0.25">
      <c r="A325" s="128" t="s">
        <v>98</v>
      </c>
      <c r="B325" s="382"/>
      <c r="C325" s="393" t="s">
        <v>108</v>
      </c>
      <c r="D325" s="127" t="s">
        <v>77</v>
      </c>
      <c r="E325" s="132">
        <v>1</v>
      </c>
      <c r="F325" s="425">
        <v>0</v>
      </c>
      <c r="G325" s="134">
        <f t="shared" si="17"/>
        <v>0</v>
      </c>
    </row>
    <row r="326" spans="1:7" ht="15" customHeight="1" x14ac:dyDescent="0.25">
      <c r="A326" s="128" t="s">
        <v>99</v>
      </c>
      <c r="B326" s="382"/>
      <c r="C326" s="393" t="s">
        <v>100</v>
      </c>
      <c r="D326" s="127" t="s">
        <v>77</v>
      </c>
      <c r="E326" s="117">
        <v>1</v>
      </c>
      <c r="F326" s="425">
        <v>0</v>
      </c>
      <c r="G326" s="134">
        <f t="shared" si="17"/>
        <v>0</v>
      </c>
    </row>
    <row r="327" spans="1:7" ht="13" thickBot="1" x14ac:dyDescent="0.3">
      <c r="A327" s="128"/>
      <c r="B327" s="382"/>
      <c r="C327" s="358"/>
      <c r="D327" s="129"/>
      <c r="E327" s="96"/>
      <c r="F327" s="448"/>
      <c r="G327" s="98"/>
    </row>
    <row r="328" spans="1:7" s="165" customFormat="1" ht="12.75" customHeight="1" thickBot="1" x14ac:dyDescent="0.3">
      <c r="A328" s="156"/>
      <c r="B328" s="157"/>
      <c r="C328" s="391" t="s">
        <v>7</v>
      </c>
      <c r="D328" s="159"/>
      <c r="E328" s="160"/>
      <c r="F328" s="444"/>
      <c r="G328" s="162">
        <f>SUBTOTAL(9,G317:G327)</f>
        <v>0</v>
      </c>
    </row>
    <row r="329" spans="1:7" s="5" customFormat="1" ht="12.75" customHeight="1" thickBot="1" x14ac:dyDescent="0.3">
      <c r="A329" s="145"/>
      <c r="B329" s="146"/>
      <c r="C329" s="311"/>
      <c r="D329" s="312"/>
      <c r="E329" s="313"/>
      <c r="F329" s="445"/>
      <c r="G329" s="314"/>
    </row>
    <row r="330" spans="1:7" ht="13.5" thickBot="1" x14ac:dyDescent="0.3">
      <c r="A330" s="12" t="s">
        <v>52</v>
      </c>
      <c r="B330" s="384"/>
      <c r="C330" s="392" t="s">
        <v>378</v>
      </c>
      <c r="D330" s="249"/>
      <c r="E330" s="254"/>
      <c r="F330" s="446"/>
      <c r="G330" s="102"/>
    </row>
    <row r="331" spans="1:7" x14ac:dyDescent="0.25">
      <c r="A331" s="128" t="s">
        <v>220</v>
      </c>
      <c r="B331" s="381"/>
      <c r="C331" s="358" t="s">
        <v>224</v>
      </c>
      <c r="D331" s="127" t="s">
        <v>77</v>
      </c>
      <c r="E331" s="132">
        <v>1</v>
      </c>
      <c r="F331" s="425">
        <v>0</v>
      </c>
      <c r="G331" s="134">
        <f t="shared" ref="G331:G334" si="18">$E331*F331</f>
        <v>0</v>
      </c>
    </row>
    <row r="332" spans="1:7" x14ac:dyDescent="0.25">
      <c r="A332" s="128" t="s">
        <v>221</v>
      </c>
      <c r="B332" s="385"/>
      <c r="C332" s="358" t="s">
        <v>225</v>
      </c>
      <c r="D332" s="127" t="s">
        <v>77</v>
      </c>
      <c r="E332" s="132">
        <v>1</v>
      </c>
      <c r="F332" s="425">
        <v>0</v>
      </c>
      <c r="G332" s="134">
        <f t="shared" si="18"/>
        <v>0</v>
      </c>
    </row>
    <row r="333" spans="1:7" ht="23" x14ac:dyDescent="0.25">
      <c r="A333" s="128" t="s">
        <v>222</v>
      </c>
      <c r="B333" s="385"/>
      <c r="C333" s="390" t="s">
        <v>226</v>
      </c>
      <c r="D333" s="127" t="s">
        <v>77</v>
      </c>
      <c r="E333" s="132">
        <v>1</v>
      </c>
      <c r="F333" s="425">
        <v>0</v>
      </c>
      <c r="G333" s="134">
        <f t="shared" si="18"/>
        <v>0</v>
      </c>
    </row>
    <row r="334" spans="1:7" x14ac:dyDescent="0.25">
      <c r="A334" s="128" t="s">
        <v>223</v>
      </c>
      <c r="B334" s="385"/>
      <c r="C334" s="390" t="s">
        <v>227</v>
      </c>
      <c r="D334" s="127" t="s">
        <v>77</v>
      </c>
      <c r="E334" s="132">
        <v>1</v>
      </c>
      <c r="F334" s="425">
        <v>0</v>
      </c>
      <c r="G334" s="134">
        <f t="shared" si="18"/>
        <v>0</v>
      </c>
    </row>
    <row r="335" spans="1:7" ht="13" thickBot="1" x14ac:dyDescent="0.3">
      <c r="A335" s="128"/>
      <c r="B335" s="382"/>
      <c r="C335" s="358"/>
      <c r="D335" s="129"/>
      <c r="E335" s="96"/>
      <c r="F335" s="448"/>
      <c r="G335" s="98"/>
    </row>
    <row r="336" spans="1:7" s="165" customFormat="1" ht="12.75" customHeight="1" thickBot="1" x14ac:dyDescent="0.3">
      <c r="A336" s="156"/>
      <c r="B336" s="157"/>
      <c r="C336" s="391" t="s">
        <v>7</v>
      </c>
      <c r="D336" s="159"/>
      <c r="E336" s="160"/>
      <c r="F336" s="444"/>
      <c r="G336" s="162">
        <f>SUBTOTAL(9,G331:G335)</f>
        <v>0</v>
      </c>
    </row>
    <row r="337" spans="1:8" s="5" customFormat="1" ht="12.75" customHeight="1" thickBot="1" x14ac:dyDescent="0.3">
      <c r="A337" s="145"/>
      <c r="B337" s="146"/>
      <c r="C337" s="311"/>
      <c r="D337" s="312"/>
      <c r="E337" s="313"/>
      <c r="F337" s="445"/>
      <c r="G337" s="314"/>
    </row>
    <row r="338" spans="1:8" s="5" customFormat="1" ht="12.75" customHeight="1" thickBot="1" x14ac:dyDescent="0.3">
      <c r="A338" s="12" t="s">
        <v>17</v>
      </c>
      <c r="B338" s="384"/>
      <c r="C338" s="392" t="s">
        <v>208</v>
      </c>
      <c r="D338" s="249"/>
      <c r="E338" s="254"/>
      <c r="F338" s="446"/>
      <c r="G338" s="102"/>
    </row>
    <row r="339" spans="1:8" x14ac:dyDescent="0.25">
      <c r="A339" s="57"/>
      <c r="B339" s="381"/>
      <c r="C339" s="389"/>
      <c r="D339" s="80"/>
      <c r="E339" s="105"/>
      <c r="F339" s="449"/>
      <c r="G339" s="107"/>
    </row>
    <row r="340" spans="1:8" s="5" customFormat="1" x14ac:dyDescent="0.25">
      <c r="A340" s="121"/>
      <c r="B340" s="383"/>
      <c r="C340" s="359"/>
      <c r="D340" s="113"/>
      <c r="E340" s="133"/>
      <c r="F340" s="425"/>
      <c r="G340" s="122"/>
    </row>
    <row r="341" spans="1:8" s="5" customFormat="1" ht="12.75" customHeight="1" thickBot="1" x14ac:dyDescent="0.3">
      <c r="A341" s="128"/>
      <c r="B341" s="382"/>
      <c r="C341" s="358"/>
      <c r="D341" s="129"/>
      <c r="E341" s="99"/>
      <c r="F341" s="425"/>
      <c r="G341" s="130"/>
    </row>
    <row r="342" spans="1:8" s="165" customFormat="1" ht="12.75" customHeight="1" thickBot="1" x14ac:dyDescent="0.3">
      <c r="A342" s="156"/>
      <c r="B342" s="157"/>
      <c r="C342" s="391" t="s">
        <v>7</v>
      </c>
      <c r="D342" s="159"/>
      <c r="E342" s="160"/>
      <c r="F342" s="444"/>
      <c r="G342" s="162">
        <f>SUBTOTAL(9,G340:G341)</f>
        <v>0</v>
      </c>
    </row>
    <row r="343" spans="1:8" s="5" customFormat="1" ht="12.75" customHeight="1" thickBot="1" x14ac:dyDescent="0.3">
      <c r="A343" s="145"/>
      <c r="B343" s="146"/>
      <c r="C343" s="311"/>
      <c r="D343" s="312"/>
      <c r="E343" s="313"/>
      <c r="F343" s="445"/>
      <c r="G343" s="314"/>
    </row>
    <row r="344" spans="1:8" s="5" customFormat="1" ht="12.75" customHeight="1" thickBot="1" x14ac:dyDescent="0.3">
      <c r="A344" s="12" t="s">
        <v>57</v>
      </c>
      <c r="B344" s="384"/>
      <c r="C344" s="392" t="s">
        <v>44</v>
      </c>
      <c r="D344" s="249"/>
      <c r="E344" s="254"/>
      <c r="F344" s="446"/>
      <c r="G344" s="102"/>
    </row>
    <row r="345" spans="1:8" s="5" customFormat="1" ht="12.75" customHeight="1" x14ac:dyDescent="0.25">
      <c r="A345" s="57"/>
      <c r="B345" s="381"/>
      <c r="C345" s="389"/>
      <c r="D345" s="80"/>
      <c r="E345" s="105"/>
      <c r="F345" s="449"/>
      <c r="G345" s="107"/>
    </row>
    <row r="346" spans="1:8" s="138" customFormat="1" ht="29.25" customHeight="1" x14ac:dyDescent="0.25">
      <c r="A346" s="121" t="s">
        <v>58</v>
      </c>
      <c r="B346" s="383"/>
      <c r="C346" s="359" t="s">
        <v>53</v>
      </c>
      <c r="D346" s="113" t="s">
        <v>77</v>
      </c>
      <c r="E346" s="133">
        <v>1</v>
      </c>
      <c r="F346" s="425">
        <v>0</v>
      </c>
      <c r="G346" s="122">
        <f t="shared" ref="G346:G364" si="19">$E346*F346</f>
        <v>0</v>
      </c>
    </row>
    <row r="347" spans="1:8" s="138" customFormat="1" ht="29.25" customHeight="1" x14ac:dyDescent="0.25">
      <c r="A347" s="121" t="s">
        <v>59</v>
      </c>
      <c r="B347" s="383"/>
      <c r="C347" s="359" t="s">
        <v>269</v>
      </c>
      <c r="D347" s="113" t="s">
        <v>77</v>
      </c>
      <c r="E347" s="133">
        <v>1</v>
      </c>
      <c r="F347" s="425">
        <v>0</v>
      </c>
      <c r="G347" s="122">
        <f t="shared" si="19"/>
        <v>0</v>
      </c>
    </row>
    <row r="348" spans="1:8" s="138" customFormat="1" ht="29.25" customHeight="1" x14ac:dyDescent="0.25">
      <c r="A348" s="121" t="s">
        <v>213</v>
      </c>
      <c r="B348" s="383"/>
      <c r="C348" s="359" t="s">
        <v>268</v>
      </c>
      <c r="D348" s="374" t="s">
        <v>77</v>
      </c>
      <c r="E348" s="133">
        <v>1</v>
      </c>
      <c r="F348" s="425">
        <v>0</v>
      </c>
      <c r="G348" s="122">
        <f t="shared" si="19"/>
        <v>0</v>
      </c>
    </row>
    <row r="349" spans="1:8" s="138" customFormat="1" ht="16.5" customHeight="1" x14ac:dyDescent="0.25">
      <c r="A349" s="121" t="s">
        <v>60</v>
      </c>
      <c r="B349" s="383"/>
      <c r="C349" s="359" t="s">
        <v>209</v>
      </c>
      <c r="D349" s="374" t="s">
        <v>77</v>
      </c>
      <c r="E349" s="133">
        <v>1</v>
      </c>
      <c r="F349" s="425">
        <v>0</v>
      </c>
      <c r="G349" s="122">
        <f t="shared" si="19"/>
        <v>0</v>
      </c>
    </row>
    <row r="350" spans="1:8" s="138" customFormat="1" ht="26.25" customHeight="1" x14ac:dyDescent="0.25">
      <c r="A350" s="121" t="s">
        <v>61</v>
      </c>
      <c r="B350" s="383"/>
      <c r="C350" s="393" t="s">
        <v>56</v>
      </c>
      <c r="D350" s="113" t="s">
        <v>77</v>
      </c>
      <c r="E350" s="133">
        <v>1</v>
      </c>
      <c r="F350" s="425">
        <v>0</v>
      </c>
      <c r="G350" s="122">
        <f t="shared" si="19"/>
        <v>0</v>
      </c>
    </row>
    <row r="351" spans="1:8" s="138" customFormat="1" ht="26.25" customHeight="1" x14ac:dyDescent="0.25">
      <c r="A351" s="121" t="s">
        <v>62</v>
      </c>
      <c r="B351" s="383"/>
      <c r="C351" s="393" t="s">
        <v>352</v>
      </c>
      <c r="D351" s="113" t="s">
        <v>77</v>
      </c>
      <c r="E351" s="133">
        <v>0</v>
      </c>
      <c r="F351" s="425">
        <v>0</v>
      </c>
      <c r="G351" s="122">
        <f t="shared" si="19"/>
        <v>0</v>
      </c>
      <c r="H351" s="138" t="s">
        <v>380</v>
      </c>
    </row>
    <row r="352" spans="1:8" s="138" customFormat="1" ht="16.5" customHeight="1" x14ac:dyDescent="0.25">
      <c r="A352" s="121" t="s">
        <v>63</v>
      </c>
      <c r="B352" s="383"/>
      <c r="C352" s="359" t="s">
        <v>51</v>
      </c>
      <c r="D352" s="113" t="s">
        <v>77</v>
      </c>
      <c r="E352" s="133">
        <v>0</v>
      </c>
      <c r="F352" s="425">
        <v>0</v>
      </c>
      <c r="G352" s="122">
        <f t="shared" si="19"/>
        <v>0</v>
      </c>
      <c r="H352" s="138" t="s">
        <v>380</v>
      </c>
    </row>
    <row r="353" spans="1:10" s="138" customFormat="1" ht="16.5" customHeight="1" x14ac:dyDescent="0.25">
      <c r="A353" s="121" t="s">
        <v>64</v>
      </c>
      <c r="B353" s="383"/>
      <c r="C353" s="359" t="s">
        <v>101</v>
      </c>
      <c r="D353" s="113" t="s">
        <v>77</v>
      </c>
      <c r="E353" s="133">
        <v>1</v>
      </c>
      <c r="F353" s="425">
        <v>0</v>
      </c>
      <c r="G353" s="122">
        <f t="shared" si="19"/>
        <v>0</v>
      </c>
    </row>
    <row r="354" spans="1:10" s="138" customFormat="1" ht="18.75" customHeight="1" x14ac:dyDescent="0.25">
      <c r="A354" s="121" t="s">
        <v>214</v>
      </c>
      <c r="B354" s="383"/>
      <c r="C354" s="393" t="s">
        <v>54</v>
      </c>
      <c r="D354" s="113" t="s">
        <v>77</v>
      </c>
      <c r="E354" s="133">
        <v>1</v>
      </c>
      <c r="F354" s="425">
        <v>0</v>
      </c>
      <c r="G354" s="122">
        <f t="shared" si="19"/>
        <v>0</v>
      </c>
    </row>
    <row r="355" spans="1:10" s="138" customFormat="1" ht="16.5" customHeight="1" x14ac:dyDescent="0.25">
      <c r="A355" s="121" t="s">
        <v>65</v>
      </c>
      <c r="B355" s="383"/>
      <c r="C355" s="359" t="s">
        <v>55</v>
      </c>
      <c r="D355" s="113" t="s">
        <v>77</v>
      </c>
      <c r="E355" s="133">
        <v>1</v>
      </c>
      <c r="F355" s="425">
        <v>0</v>
      </c>
      <c r="G355" s="122">
        <f t="shared" si="19"/>
        <v>0</v>
      </c>
    </row>
    <row r="356" spans="1:10" s="138" customFormat="1" ht="15" customHeight="1" x14ac:dyDescent="0.25">
      <c r="A356" s="121" t="s">
        <v>66</v>
      </c>
      <c r="B356" s="383"/>
      <c r="C356" s="359" t="s">
        <v>46</v>
      </c>
      <c r="D356" s="113" t="s">
        <v>77</v>
      </c>
      <c r="E356" s="133">
        <v>1</v>
      </c>
      <c r="F356" s="425">
        <v>0</v>
      </c>
      <c r="G356" s="122">
        <f t="shared" si="19"/>
        <v>0</v>
      </c>
    </row>
    <row r="357" spans="1:10" s="138" customFormat="1" ht="15" customHeight="1" x14ac:dyDescent="0.25">
      <c r="A357" s="121" t="s">
        <v>67</v>
      </c>
      <c r="B357" s="383"/>
      <c r="C357" s="359" t="s">
        <v>210</v>
      </c>
      <c r="D357" s="113" t="s">
        <v>77</v>
      </c>
      <c r="E357" s="133">
        <v>1</v>
      </c>
      <c r="F357" s="425">
        <v>0</v>
      </c>
      <c r="G357" s="122">
        <f t="shared" si="19"/>
        <v>0</v>
      </c>
    </row>
    <row r="358" spans="1:10" s="138" customFormat="1" ht="15" customHeight="1" x14ac:dyDescent="0.25">
      <c r="A358" s="121" t="s">
        <v>68</v>
      </c>
      <c r="B358" s="383"/>
      <c r="C358" s="359" t="s">
        <v>47</v>
      </c>
      <c r="D358" s="113" t="s">
        <v>77</v>
      </c>
      <c r="E358" s="133">
        <v>1</v>
      </c>
      <c r="F358" s="425">
        <v>0</v>
      </c>
      <c r="G358" s="122">
        <f t="shared" si="19"/>
        <v>0</v>
      </c>
    </row>
    <row r="359" spans="1:10" s="138" customFormat="1" ht="39.75" customHeight="1" x14ac:dyDescent="0.25">
      <c r="A359" s="121" t="s">
        <v>69</v>
      </c>
      <c r="B359" s="383"/>
      <c r="C359" s="359" t="s">
        <v>211</v>
      </c>
      <c r="D359" s="113" t="s">
        <v>77</v>
      </c>
      <c r="E359" s="133">
        <v>1</v>
      </c>
      <c r="F359" s="425">
        <v>0</v>
      </c>
      <c r="G359" s="122">
        <f t="shared" si="19"/>
        <v>0</v>
      </c>
    </row>
    <row r="360" spans="1:10" s="138" customFormat="1" ht="29.25" customHeight="1" thickBot="1" x14ac:dyDescent="0.3">
      <c r="A360" s="121" t="s">
        <v>70</v>
      </c>
      <c r="B360" s="383"/>
      <c r="C360" s="359" t="s">
        <v>212</v>
      </c>
      <c r="D360" s="113" t="s">
        <v>77</v>
      </c>
      <c r="E360" s="133">
        <v>1</v>
      </c>
      <c r="F360" s="425">
        <v>0</v>
      </c>
      <c r="G360" s="122">
        <f t="shared" si="19"/>
        <v>0</v>
      </c>
    </row>
    <row r="361" spans="1:10" s="138" customFormat="1" ht="30" customHeight="1" thickBot="1" x14ac:dyDescent="0.3">
      <c r="A361" s="121" t="s">
        <v>71</v>
      </c>
      <c r="B361" s="383"/>
      <c r="C361" s="359" t="s">
        <v>45</v>
      </c>
      <c r="D361" s="113" t="s">
        <v>77</v>
      </c>
      <c r="E361" s="133">
        <v>1</v>
      </c>
      <c r="F361" s="425">
        <v>0</v>
      </c>
      <c r="G361" s="122"/>
      <c r="H361" s="418">
        <f>F361</f>
        <v>0</v>
      </c>
      <c r="I361" s="414" t="s">
        <v>371</v>
      </c>
      <c r="J361" s="412"/>
    </row>
    <row r="362" spans="1:10" s="138" customFormat="1" ht="31.5" customHeight="1" x14ac:dyDescent="0.25">
      <c r="A362" s="121" t="s">
        <v>72</v>
      </c>
      <c r="B362" s="383"/>
      <c r="C362" s="393" t="s">
        <v>48</v>
      </c>
      <c r="D362" s="113" t="s">
        <v>77</v>
      </c>
      <c r="E362" s="133">
        <v>1</v>
      </c>
      <c r="F362" s="425">
        <v>0</v>
      </c>
      <c r="G362" s="122">
        <f t="shared" si="19"/>
        <v>0</v>
      </c>
    </row>
    <row r="363" spans="1:10" s="138" customFormat="1" ht="92" x14ac:dyDescent="0.25">
      <c r="A363" s="121" t="s">
        <v>73</v>
      </c>
      <c r="B363" s="383"/>
      <c r="C363" s="393" t="s">
        <v>267</v>
      </c>
      <c r="D363" s="113" t="s">
        <v>77</v>
      </c>
      <c r="E363" s="133">
        <v>1</v>
      </c>
      <c r="F363" s="425">
        <v>0</v>
      </c>
      <c r="G363" s="122">
        <f t="shared" si="19"/>
        <v>0</v>
      </c>
    </row>
    <row r="364" spans="1:10" s="138" customFormat="1" x14ac:dyDescent="0.25">
      <c r="A364" s="121" t="s">
        <v>111</v>
      </c>
      <c r="B364" s="383"/>
      <c r="C364" s="393" t="s">
        <v>112</v>
      </c>
      <c r="D364" s="113" t="s">
        <v>77</v>
      </c>
      <c r="E364" s="133">
        <v>1</v>
      </c>
      <c r="F364" s="425">
        <v>0</v>
      </c>
      <c r="G364" s="122">
        <f t="shared" si="19"/>
        <v>0</v>
      </c>
    </row>
    <row r="365" spans="1:10" s="5" customFormat="1" ht="12.75" customHeight="1" thickBot="1" x14ac:dyDescent="0.3">
      <c r="A365" s="128"/>
      <c r="B365" s="382"/>
      <c r="C365" s="358"/>
      <c r="D365" s="129"/>
      <c r="E365" s="96"/>
      <c r="F365" s="448"/>
      <c r="G365" s="98"/>
    </row>
    <row r="366" spans="1:10" s="165" customFormat="1" ht="12.75" customHeight="1" thickBot="1" x14ac:dyDescent="0.3">
      <c r="A366" s="156"/>
      <c r="B366" s="157"/>
      <c r="C366" s="391" t="s">
        <v>7</v>
      </c>
      <c r="D366" s="159"/>
      <c r="E366" s="160"/>
      <c r="F366" s="444"/>
      <c r="G366" s="162">
        <f>SUBTOTAL(9,G345:G365)</f>
        <v>0</v>
      </c>
    </row>
    <row r="367" spans="1:10" ht="13" thickBot="1" x14ac:dyDescent="0.3">
      <c r="A367" s="145"/>
      <c r="B367" s="146"/>
      <c r="C367" s="311"/>
      <c r="D367" s="312"/>
      <c r="E367" s="313"/>
      <c r="F367" s="445"/>
      <c r="G367" s="314"/>
    </row>
    <row r="368" spans="1:10" ht="13.5" thickBot="1" x14ac:dyDescent="0.3">
      <c r="A368" s="12" t="s">
        <v>22</v>
      </c>
      <c r="B368" s="384"/>
      <c r="C368" s="392" t="s">
        <v>21</v>
      </c>
      <c r="D368" s="249"/>
      <c r="E368" s="254"/>
      <c r="F368" s="446"/>
      <c r="G368" s="102"/>
    </row>
    <row r="369" spans="1:9" x14ac:dyDescent="0.25">
      <c r="A369" s="57"/>
      <c r="B369" s="381"/>
      <c r="C369" s="389"/>
      <c r="D369" s="80"/>
      <c r="E369" s="105"/>
      <c r="F369" s="449"/>
      <c r="G369" s="107"/>
    </row>
    <row r="370" spans="1:9" ht="34.5" x14ac:dyDescent="0.25">
      <c r="A370" s="58" t="s">
        <v>18</v>
      </c>
      <c r="B370" s="388"/>
      <c r="C370" s="408" t="s">
        <v>19</v>
      </c>
      <c r="D370" s="127" t="s">
        <v>20</v>
      </c>
      <c r="E370" s="99">
        <v>1</v>
      </c>
      <c r="F370" s="425">
        <v>0</v>
      </c>
      <c r="G370" s="130">
        <f>$E370*F370</f>
        <v>0</v>
      </c>
    </row>
    <row r="371" spans="1:9" ht="13" thickBot="1" x14ac:dyDescent="0.3">
      <c r="A371" s="128"/>
      <c r="B371" s="382"/>
      <c r="C371" s="358"/>
      <c r="D371" s="129"/>
      <c r="E371" s="96"/>
      <c r="F371" s="450"/>
      <c r="G371" s="98"/>
    </row>
    <row r="372" spans="1:9" s="165" customFormat="1" ht="25.5" customHeight="1" thickBot="1" x14ac:dyDescent="0.3">
      <c r="A372" s="156"/>
      <c r="B372" s="157"/>
      <c r="C372" s="391" t="s">
        <v>7</v>
      </c>
      <c r="D372" s="159"/>
      <c r="E372" s="163"/>
      <c r="F372" s="161"/>
      <c r="G372" s="415">
        <f>SUBTOTAL(9,G369:G371)</f>
        <v>0</v>
      </c>
      <c r="H372" s="419">
        <f>SUM(H218,H256,H257,H258,H259,H260,H261,H262,H263,H264,H282,H305,H307,H309,H311)</f>
        <v>0</v>
      </c>
      <c r="I372" s="420" t="s">
        <v>370</v>
      </c>
    </row>
    <row r="373" spans="1:9" ht="29" customHeight="1" thickBot="1" x14ac:dyDescent="0.3">
      <c r="A373" s="145"/>
      <c r="B373" s="146"/>
      <c r="C373" s="311"/>
      <c r="D373" s="312"/>
      <c r="E373" s="312"/>
      <c r="F373" s="313"/>
      <c r="G373" s="313"/>
      <c r="H373" s="421">
        <f>SUM(H361,H250,H249)</f>
        <v>0</v>
      </c>
      <c r="I373" s="422" t="s">
        <v>381</v>
      </c>
    </row>
  </sheetData>
  <sheetProtection algorithmName="SHA-512" hashValue="mtUgQjFUdpBOqMmiTz2ONvztrS21BqUah0l9Yl5qDYUFLB74bmzNNDZlybvdXcjhrpAm8R8LUU2wscUqJ/WXuA==" saltValue="YLY8NUzBrrl+baLE7IdqfQ==" spinCount="100000" sheet="1" objects="1" scenarios="1"/>
  <customSheetViews>
    <customSheetView guid="{6C668803-97CD-49BF-9F18-6C4B75B7DFF7}" scale="90" showGridLines="0" fitToPage="1" printArea="1">
      <selection activeCell="H383" sqref="H383"/>
      <pageMargins left="0.39370078740157483" right="0.39370078740157483" top="0.74803149606299213" bottom="0.74803149606299213" header="0.31496062992125984" footer="0.31496062992125984"/>
      <printOptions horizontalCentered="1"/>
      <pageSetup paperSize="9" scale="54" fitToHeight="0" orientation="portrait" horizontalDpi="200" verticalDpi="200" r:id="rId1"/>
      <headerFooter>
        <oddFooter>&amp;L&amp;F
&amp;A&amp;C&amp;P/&amp;N</oddFooter>
      </headerFooter>
    </customSheetView>
  </customSheetViews>
  <mergeCells count="31">
    <mergeCell ref="J256:J264"/>
    <mergeCell ref="A295:A302"/>
    <mergeCell ref="A218:A225"/>
    <mergeCell ref="A253:A254"/>
    <mergeCell ref="A256:A264"/>
    <mergeCell ref="A266:A283"/>
    <mergeCell ref="I256:I264"/>
    <mergeCell ref="A176:A191"/>
    <mergeCell ref="A249:A251"/>
    <mergeCell ref="B141:B146"/>
    <mergeCell ref="A158:A174"/>
    <mergeCell ref="B158:B163"/>
    <mergeCell ref="A214:A216"/>
    <mergeCell ref="B176:B181"/>
    <mergeCell ref="A202:A212"/>
    <mergeCell ref="A307:A311"/>
    <mergeCell ref="A245:A246"/>
    <mergeCell ref="F2:G3"/>
    <mergeCell ref="B53:B58"/>
    <mergeCell ref="A53:A69"/>
    <mergeCell ref="B71:B76"/>
    <mergeCell ref="A88:A104"/>
    <mergeCell ref="B88:B93"/>
    <mergeCell ref="B106:B111"/>
    <mergeCell ref="B123:B128"/>
    <mergeCell ref="A106:A121"/>
    <mergeCell ref="A123:A139"/>
    <mergeCell ref="A193:A200"/>
    <mergeCell ref="A141:A156"/>
    <mergeCell ref="A71:A86"/>
    <mergeCell ref="A232:A23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2" fitToHeight="0" orientation="portrait" horizontalDpi="200" verticalDpi="200" r:id="rId2"/>
  <headerFooter>
    <oddFooter>&amp;L&amp;F
&amp;A&amp;C&amp;P/&amp;N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I120"/>
  <sheetViews>
    <sheetView showGridLines="0" zoomScaleNormal="100" zoomScaleSheetLayoutView="100" workbookViewId="0">
      <selection activeCell="H70" sqref="H70"/>
    </sheetView>
  </sheetViews>
  <sheetFormatPr defaultColWidth="9.08984375" defaultRowHeight="12.5" x14ac:dyDescent="0.25"/>
  <cols>
    <col min="1" max="1" width="8.36328125" style="108" customWidth="1"/>
    <col min="2" max="2" width="14.453125" style="109" customWidth="1"/>
    <col min="3" max="3" width="61.36328125" style="109" customWidth="1"/>
    <col min="4" max="4" width="8.453125" style="110" customWidth="1"/>
    <col min="5" max="5" width="10.08984375" style="111" customWidth="1"/>
    <col min="6" max="6" width="13.54296875" style="112" customWidth="1"/>
    <col min="7" max="7" width="18" style="112" customWidth="1"/>
    <col min="8" max="8" width="14.90625" style="124" customWidth="1"/>
    <col min="9" max="9" width="17" style="124" customWidth="1"/>
    <col min="10" max="16384" width="9.08984375" style="124"/>
  </cols>
  <sheetData>
    <row r="1" spans="1:7" ht="60" customHeight="1" x14ac:dyDescent="0.25">
      <c r="A1" s="76"/>
      <c r="B1" s="14" t="s">
        <v>30</v>
      </c>
      <c r="C1" s="251" t="str">
        <f>Rekapitulace!B1</f>
        <v xml:space="preserve">Mendelova univerzita v Brně
Zemědělská 1665/1, 613 00 Brno, Česká republika
</v>
      </c>
      <c r="D1" s="242"/>
      <c r="E1" s="242"/>
      <c r="F1" s="60"/>
      <c r="G1" s="257"/>
    </row>
    <row r="2" spans="1:7" ht="54.65" customHeight="1" x14ac:dyDescent="0.25">
      <c r="A2" s="77"/>
      <c r="B2" s="15" t="s">
        <v>31</v>
      </c>
      <c r="C2" s="25" t="str">
        <f>Rekapitulace!B2</f>
        <v>MODERNIZACE TECHNOLOGIE VÁLCOVÝCH DYNAMOMETRŮ VOZIDLOVÉ ZKUŠEBNY</v>
      </c>
      <c r="D2" s="231"/>
      <c r="E2" s="231"/>
      <c r="F2" s="490" t="s">
        <v>387</v>
      </c>
      <c r="G2" s="491"/>
    </row>
    <row r="3" spans="1:7" ht="50.15" customHeight="1" thickBot="1" x14ac:dyDescent="0.3">
      <c r="A3" s="77"/>
      <c r="B3" s="15" t="s">
        <v>32</v>
      </c>
      <c r="C3" s="252" t="str">
        <f>Rekapitulace!B10</f>
        <v>PS02-FILTRACE HARMONICKÉHO ZKRESLENÍ NAPÁJECÍ SÍTĚ-SOUPIS MATERIÁLU A PRACÍ</v>
      </c>
      <c r="D3" s="231"/>
      <c r="E3" s="231"/>
      <c r="F3" s="490"/>
      <c r="G3" s="491"/>
    </row>
    <row r="4" spans="1:7" s="139" customFormat="1" ht="15" customHeight="1" thickBot="1" x14ac:dyDescent="0.3">
      <c r="A4" s="166"/>
      <c r="B4" s="167"/>
      <c r="C4" s="168"/>
      <c r="D4" s="169"/>
      <c r="E4" s="170"/>
      <c r="F4" s="171"/>
      <c r="G4" s="172"/>
    </row>
    <row r="5" spans="1:7" s="4" customFormat="1" ht="23.5" thickBot="1" x14ac:dyDescent="0.3">
      <c r="A5" s="16" t="s">
        <v>8</v>
      </c>
      <c r="B5" s="17" t="s">
        <v>9</v>
      </c>
      <c r="C5" s="3" t="s">
        <v>1</v>
      </c>
      <c r="D5" s="17" t="s">
        <v>2</v>
      </c>
      <c r="E5" s="18" t="s">
        <v>10</v>
      </c>
      <c r="F5" s="19" t="s">
        <v>11</v>
      </c>
      <c r="G5" s="20" t="s">
        <v>12</v>
      </c>
    </row>
    <row r="6" spans="1:7" s="5" customFormat="1" x14ac:dyDescent="0.25">
      <c r="A6" s="78"/>
      <c r="B6" s="79"/>
      <c r="C6" s="80"/>
      <c r="D6" s="80"/>
      <c r="E6" s="81"/>
      <c r="F6" s="82"/>
      <c r="G6" s="83"/>
    </row>
    <row r="7" spans="1:7" s="84" customFormat="1" x14ac:dyDescent="0.25">
      <c r="A7" s="6"/>
      <c r="B7" s="2"/>
      <c r="C7" s="7" t="s">
        <v>0</v>
      </c>
      <c r="D7" s="1"/>
      <c r="E7" s="8"/>
      <c r="F7" s="9"/>
      <c r="G7" s="10"/>
    </row>
    <row r="8" spans="1:7" ht="34.5" x14ac:dyDescent="0.25">
      <c r="A8" s="85"/>
      <c r="B8" s="125"/>
      <c r="C8" s="125" t="s">
        <v>4</v>
      </c>
      <c r="D8" s="125"/>
      <c r="E8" s="125"/>
      <c r="F8" s="125"/>
      <c r="G8" s="344"/>
    </row>
    <row r="9" spans="1:7" ht="46" x14ac:dyDescent="0.25">
      <c r="A9" s="85"/>
      <c r="B9" s="125"/>
      <c r="C9" s="125" t="s">
        <v>29</v>
      </c>
      <c r="D9" s="125"/>
      <c r="E9" s="125"/>
      <c r="F9" s="125"/>
      <c r="G9" s="344"/>
    </row>
    <row r="10" spans="1:7" ht="23" x14ac:dyDescent="0.25">
      <c r="A10" s="85"/>
      <c r="B10" s="125"/>
      <c r="C10" s="125" t="s">
        <v>5</v>
      </c>
      <c r="D10" s="125"/>
      <c r="E10" s="125"/>
      <c r="F10" s="125"/>
      <c r="G10" s="344"/>
    </row>
    <row r="11" spans="1:7" s="139" customFormat="1" ht="92" x14ac:dyDescent="0.25">
      <c r="A11" s="201"/>
      <c r="B11" s="13"/>
      <c r="C11" s="13" t="s">
        <v>122</v>
      </c>
      <c r="D11" s="13"/>
      <c r="E11" s="13"/>
      <c r="F11" s="13"/>
      <c r="G11" s="345"/>
    </row>
    <row r="12" spans="1:7" ht="23" x14ac:dyDescent="0.25">
      <c r="A12" s="85"/>
      <c r="B12" s="125"/>
      <c r="C12" s="125" t="s">
        <v>123</v>
      </c>
      <c r="D12" s="125"/>
      <c r="E12" s="125"/>
      <c r="F12" s="125"/>
      <c r="G12" s="344"/>
    </row>
    <row r="13" spans="1:7" ht="23" x14ac:dyDescent="0.25">
      <c r="A13" s="85"/>
      <c r="B13" s="125"/>
      <c r="C13" s="125" t="s">
        <v>124</v>
      </c>
      <c r="D13" s="125"/>
      <c r="E13" s="125"/>
      <c r="F13" s="125"/>
      <c r="G13" s="344"/>
    </row>
    <row r="14" spans="1:7" ht="34.5" x14ac:dyDescent="0.25">
      <c r="A14" s="85"/>
      <c r="B14" s="125"/>
      <c r="C14" s="125" t="s">
        <v>125</v>
      </c>
      <c r="D14" s="125"/>
      <c r="E14" s="125"/>
      <c r="F14" s="125"/>
      <c r="G14" s="344"/>
    </row>
    <row r="15" spans="1:7" s="84" customFormat="1" x14ac:dyDescent="0.25">
      <c r="A15" s="6"/>
      <c r="B15" s="2"/>
      <c r="C15" s="269"/>
      <c r="D15" s="1"/>
      <c r="E15" s="8"/>
      <c r="F15" s="9"/>
      <c r="G15" s="10"/>
    </row>
    <row r="16" spans="1:7" s="5" customFormat="1" x14ac:dyDescent="0.25">
      <c r="A16" s="85"/>
      <c r="B16" s="125"/>
      <c r="C16" s="11" t="s">
        <v>6</v>
      </c>
      <c r="D16" s="129"/>
      <c r="E16" s="87"/>
      <c r="F16" s="88"/>
      <c r="G16" s="89"/>
    </row>
    <row r="17" spans="1:7" s="5" customFormat="1" ht="23" x14ac:dyDescent="0.25">
      <c r="A17" s="85"/>
      <c r="B17" s="125"/>
      <c r="C17" s="11" t="s">
        <v>3</v>
      </c>
      <c r="D17" s="129"/>
      <c r="E17" s="87"/>
      <c r="F17" s="88"/>
      <c r="G17" s="90"/>
    </row>
    <row r="18" spans="1:7" s="5" customFormat="1" ht="17.899999999999999" customHeight="1" x14ac:dyDescent="0.25">
      <c r="A18" s="21" t="str">
        <f>A28</f>
        <v>1</v>
      </c>
      <c r="B18" s="91"/>
      <c r="C18" s="23" t="str">
        <f>C28</f>
        <v>Kabely</v>
      </c>
      <c r="D18" s="92"/>
      <c r="E18" s="92"/>
      <c r="F18" s="93"/>
      <c r="G18" s="55">
        <f>G34</f>
        <v>0</v>
      </c>
    </row>
    <row r="19" spans="1:7" s="5" customFormat="1" ht="17.149999999999999" customHeight="1" x14ac:dyDescent="0.25">
      <c r="A19" s="21" t="str">
        <f>A36</f>
        <v>2</v>
      </c>
      <c r="B19" s="91"/>
      <c r="C19" s="23" t="str">
        <f>C36</f>
        <v>Dodávky</v>
      </c>
      <c r="D19" s="92"/>
      <c r="E19" s="92"/>
      <c r="F19" s="93"/>
      <c r="G19" s="55">
        <f>G72</f>
        <v>0</v>
      </c>
    </row>
    <row r="20" spans="1:7" s="5" customFormat="1" ht="17.149999999999999" customHeight="1" x14ac:dyDescent="0.25">
      <c r="A20" s="21" t="str">
        <f>A74</f>
        <v>3</v>
      </c>
      <c r="B20" s="91"/>
      <c r="C20" s="23" t="str">
        <f>C74</f>
        <v>Montáže</v>
      </c>
      <c r="D20" s="92"/>
      <c r="E20" s="92"/>
      <c r="F20" s="93"/>
      <c r="G20" s="55">
        <f>G85</f>
        <v>0</v>
      </c>
    </row>
    <row r="21" spans="1:7" s="5" customFormat="1" ht="17.149999999999999" customHeight="1" x14ac:dyDescent="0.25">
      <c r="A21" s="21" t="s">
        <v>52</v>
      </c>
      <c r="B21" s="91"/>
      <c r="C21" s="23" t="str">
        <f>C87</f>
        <v>Demontáže - neobsazeno</v>
      </c>
      <c r="D21" s="92"/>
      <c r="E21" s="92"/>
      <c r="F21" s="93"/>
      <c r="G21" s="55">
        <f>G90</f>
        <v>0</v>
      </c>
    </row>
    <row r="22" spans="1:7" s="5" customFormat="1" ht="17.149999999999999" customHeight="1" x14ac:dyDescent="0.25">
      <c r="A22" s="21" t="s">
        <v>17</v>
      </c>
      <c r="B22" s="91"/>
      <c r="C22" s="23" t="str">
        <f>C92</f>
        <v>Stavba-neobsazeno</v>
      </c>
      <c r="D22" s="92"/>
      <c r="E22" s="92"/>
      <c r="F22" s="93"/>
      <c r="G22" s="55">
        <f>G96</f>
        <v>0</v>
      </c>
    </row>
    <row r="23" spans="1:7" s="5" customFormat="1" ht="17.149999999999999" customHeight="1" x14ac:dyDescent="0.25">
      <c r="A23" s="21" t="str">
        <f>A98</f>
        <v>6</v>
      </c>
      <c r="B23" s="91"/>
      <c r="C23" s="23" t="str">
        <f>C98</f>
        <v>Ostatní</v>
      </c>
      <c r="D23" s="92"/>
      <c r="E23" s="92"/>
      <c r="F23" s="93"/>
      <c r="G23" s="55">
        <f>G113</f>
        <v>0</v>
      </c>
    </row>
    <row r="24" spans="1:7" s="5" customFormat="1" ht="17.149999999999999" customHeight="1" x14ac:dyDescent="0.25">
      <c r="A24" s="21" t="str">
        <f>A115</f>
        <v>A</v>
      </c>
      <c r="B24" s="91"/>
      <c r="C24" s="23" t="str">
        <f>C115</f>
        <v>Ostatní náklady</v>
      </c>
      <c r="D24" s="92"/>
      <c r="E24" s="92"/>
      <c r="F24" s="93"/>
      <c r="G24" s="55">
        <f>G119</f>
        <v>0</v>
      </c>
    </row>
    <row r="25" spans="1:7" s="5" customFormat="1" ht="13" thickBot="1" x14ac:dyDescent="0.3">
      <c r="A25" s="21"/>
      <c r="B25" s="129"/>
      <c r="C25" s="13"/>
      <c r="D25" s="129"/>
      <c r="E25" s="86"/>
      <c r="F25" s="94"/>
      <c r="G25" s="55"/>
    </row>
    <row r="26" spans="1:7" s="164" customFormat="1" ht="19.5" customHeight="1" thickBot="1" x14ac:dyDescent="0.3">
      <c r="A26" s="315"/>
      <c r="B26" s="316"/>
      <c r="C26" s="317" t="s">
        <v>13</v>
      </c>
      <c r="D26" s="318"/>
      <c r="E26" s="319"/>
      <c r="F26" s="320"/>
      <c r="G26" s="321">
        <f>SUM(G18:G24)</f>
        <v>0</v>
      </c>
    </row>
    <row r="27" spans="1:7" ht="13" thickBot="1" x14ac:dyDescent="0.3">
      <c r="A27" s="311"/>
      <c r="B27" s="312"/>
      <c r="C27" s="312"/>
      <c r="D27" s="312"/>
      <c r="E27" s="312"/>
      <c r="F27" s="313"/>
      <c r="G27" s="314"/>
    </row>
    <row r="28" spans="1:7" s="5" customFormat="1" ht="13.5" thickBot="1" x14ac:dyDescent="0.3">
      <c r="A28" s="12" t="s">
        <v>14</v>
      </c>
      <c r="B28" s="100"/>
      <c r="C28" s="258" t="s">
        <v>43</v>
      </c>
      <c r="D28" s="249"/>
      <c r="E28" s="254"/>
      <c r="F28" s="101"/>
      <c r="G28" s="102"/>
    </row>
    <row r="29" spans="1:7" x14ac:dyDescent="0.25">
      <c r="A29" s="57"/>
      <c r="B29" s="103" t="s">
        <v>132</v>
      </c>
      <c r="C29" s="104"/>
      <c r="D29" s="80"/>
      <c r="E29" s="105"/>
      <c r="F29" s="106"/>
      <c r="G29" s="107"/>
    </row>
    <row r="30" spans="1:7" ht="23" x14ac:dyDescent="0.25">
      <c r="A30" s="128" t="s">
        <v>75</v>
      </c>
      <c r="B30" s="125"/>
      <c r="C30" s="115" t="s">
        <v>364</v>
      </c>
      <c r="D30" s="129" t="s">
        <v>74</v>
      </c>
      <c r="E30" s="116">
        <v>120</v>
      </c>
      <c r="F30" s="424">
        <v>0</v>
      </c>
      <c r="G30" s="130">
        <f>$E30*F30</f>
        <v>0</v>
      </c>
    </row>
    <row r="31" spans="1:7" ht="17.25" customHeight="1" x14ac:dyDescent="0.25">
      <c r="A31" s="128" t="s">
        <v>76</v>
      </c>
      <c r="B31" s="13"/>
      <c r="C31" s="13" t="s">
        <v>229</v>
      </c>
      <c r="D31" s="113" t="s">
        <v>77</v>
      </c>
      <c r="E31" s="93"/>
      <c r="F31" s="424"/>
      <c r="G31" s="123">
        <f t="shared" ref="G31" si="0">$E31*F31</f>
        <v>0</v>
      </c>
    </row>
    <row r="32" spans="1:7" ht="17.25" customHeight="1" x14ac:dyDescent="0.25">
      <c r="A32" s="128"/>
      <c r="B32" s="125"/>
      <c r="C32" s="125"/>
      <c r="D32" s="129"/>
      <c r="E32" s="118"/>
      <c r="F32" s="424"/>
      <c r="G32" s="119"/>
    </row>
    <row r="33" spans="1:7" ht="13" thickBot="1" x14ac:dyDescent="0.3">
      <c r="A33" s="346"/>
      <c r="B33" s="347"/>
      <c r="C33" s="347"/>
      <c r="D33" s="348"/>
      <c r="E33" s="96"/>
      <c r="F33" s="450"/>
      <c r="G33" s="98"/>
    </row>
    <row r="34" spans="1:7" s="165" customFormat="1" ht="12.75" customHeight="1" thickBot="1" x14ac:dyDescent="0.3">
      <c r="A34" s="156"/>
      <c r="B34" s="157"/>
      <c r="C34" s="158" t="s">
        <v>7</v>
      </c>
      <c r="D34" s="159"/>
      <c r="E34" s="160"/>
      <c r="F34" s="451"/>
      <c r="G34" s="162">
        <f>SUBTOTAL(9,G29:G33)</f>
        <v>0</v>
      </c>
    </row>
    <row r="35" spans="1:7" ht="13" thickBot="1" x14ac:dyDescent="0.3">
      <c r="A35" s="145"/>
      <c r="B35" s="146"/>
      <c r="C35" s="146"/>
      <c r="D35" s="146"/>
      <c r="E35" s="147"/>
      <c r="F35" s="452"/>
      <c r="G35" s="148"/>
    </row>
    <row r="36" spans="1:7" ht="13" x14ac:dyDescent="0.25">
      <c r="A36" s="12" t="s">
        <v>15</v>
      </c>
      <c r="B36" s="100"/>
      <c r="C36" s="66" t="s">
        <v>49</v>
      </c>
      <c r="D36" s="22"/>
      <c r="E36" s="56"/>
      <c r="F36" s="453"/>
      <c r="G36" s="102"/>
    </row>
    <row r="37" spans="1:7" x14ac:dyDescent="0.25">
      <c r="A37" s="58"/>
      <c r="B37" s="114"/>
      <c r="C37" s="131"/>
      <c r="D37" s="127"/>
      <c r="E37" s="132"/>
      <c r="F37" s="454"/>
      <c r="G37" s="134"/>
    </row>
    <row r="38" spans="1:7" s="209" customFormat="1" x14ac:dyDescent="0.25">
      <c r="A38" s="203" t="s">
        <v>88</v>
      </c>
      <c r="B38" s="204"/>
      <c r="C38" s="205" t="s">
        <v>230</v>
      </c>
      <c r="D38" s="206" t="s">
        <v>77</v>
      </c>
      <c r="E38" s="207">
        <v>1</v>
      </c>
      <c r="F38" s="455">
        <v>0</v>
      </c>
      <c r="G38" s="208">
        <f t="shared" ref="G38" si="1">$E38*F38</f>
        <v>0</v>
      </c>
    </row>
    <row r="39" spans="1:7" s="139" customFormat="1" x14ac:dyDescent="0.25">
      <c r="A39" s="500"/>
      <c r="B39" s="513"/>
      <c r="C39" s="13" t="s">
        <v>231</v>
      </c>
      <c r="D39" s="113"/>
      <c r="E39" s="93"/>
      <c r="F39" s="424"/>
      <c r="G39" s="136"/>
    </row>
    <row r="40" spans="1:7" s="139" customFormat="1" x14ac:dyDescent="0.25">
      <c r="A40" s="501"/>
      <c r="B40" s="514"/>
      <c r="C40" s="211" t="s">
        <v>232</v>
      </c>
      <c r="D40" s="113"/>
      <c r="E40" s="93"/>
      <c r="F40" s="424"/>
      <c r="G40" s="136"/>
    </row>
    <row r="41" spans="1:7" s="139" customFormat="1" x14ac:dyDescent="0.25">
      <c r="A41" s="501"/>
      <c r="B41" s="514"/>
      <c r="C41" s="13" t="s">
        <v>233</v>
      </c>
      <c r="D41" s="113"/>
      <c r="E41" s="93"/>
      <c r="F41" s="424"/>
      <c r="G41" s="136"/>
    </row>
    <row r="42" spans="1:7" s="139" customFormat="1" x14ac:dyDescent="0.25">
      <c r="A42" s="501"/>
      <c r="B42" s="514"/>
      <c r="C42" s="140" t="s">
        <v>234</v>
      </c>
      <c r="D42" s="113"/>
      <c r="E42" s="93"/>
      <c r="F42" s="424"/>
      <c r="G42" s="136"/>
    </row>
    <row r="43" spans="1:7" s="139" customFormat="1" x14ac:dyDescent="0.25">
      <c r="A43" s="501"/>
      <c r="B43" s="514"/>
      <c r="C43" s="140" t="s">
        <v>235</v>
      </c>
      <c r="D43" s="113"/>
      <c r="E43" s="93"/>
      <c r="F43" s="424"/>
      <c r="G43" s="136"/>
    </row>
    <row r="44" spans="1:7" s="139" customFormat="1" ht="23" x14ac:dyDescent="0.25">
      <c r="A44" s="501"/>
      <c r="B44" s="514"/>
      <c r="C44" s="140" t="s">
        <v>236</v>
      </c>
      <c r="D44" s="113"/>
      <c r="E44" s="93"/>
      <c r="F44" s="424"/>
      <c r="G44" s="136"/>
    </row>
    <row r="45" spans="1:7" s="139" customFormat="1" ht="23" x14ac:dyDescent="0.25">
      <c r="A45" s="501"/>
      <c r="B45" s="514"/>
      <c r="C45" s="212" t="s">
        <v>237</v>
      </c>
      <c r="D45" s="113"/>
      <c r="E45" s="93"/>
      <c r="F45" s="424"/>
      <c r="G45" s="136"/>
    </row>
    <row r="46" spans="1:7" s="139" customFormat="1" x14ac:dyDescent="0.25">
      <c r="A46" s="501"/>
      <c r="B46" s="514"/>
      <c r="C46" s="13" t="s">
        <v>238</v>
      </c>
      <c r="D46" s="113"/>
      <c r="E46" s="93"/>
      <c r="F46" s="424"/>
      <c r="G46" s="136"/>
    </row>
    <row r="47" spans="1:7" s="139" customFormat="1" x14ac:dyDescent="0.25">
      <c r="A47" s="501"/>
      <c r="B47" s="514"/>
      <c r="C47" s="13" t="s">
        <v>239</v>
      </c>
      <c r="D47" s="113"/>
      <c r="E47" s="93"/>
      <c r="F47" s="424"/>
      <c r="G47" s="136"/>
    </row>
    <row r="48" spans="1:7" s="139" customFormat="1" x14ac:dyDescent="0.25">
      <c r="A48" s="501"/>
      <c r="B48" s="514"/>
      <c r="C48" s="13" t="s">
        <v>240</v>
      </c>
      <c r="D48" s="113"/>
      <c r="E48" s="93"/>
      <c r="F48" s="424"/>
      <c r="G48" s="136"/>
    </row>
    <row r="49" spans="1:7" s="139" customFormat="1" x14ac:dyDescent="0.25">
      <c r="A49" s="501"/>
      <c r="B49" s="514"/>
      <c r="C49" s="13" t="s">
        <v>241</v>
      </c>
      <c r="D49" s="113"/>
      <c r="E49" s="93"/>
      <c r="F49" s="424"/>
      <c r="G49" s="136"/>
    </row>
    <row r="50" spans="1:7" s="139" customFormat="1" x14ac:dyDescent="0.25">
      <c r="A50" s="501"/>
      <c r="B50" s="514"/>
      <c r="C50" s="13" t="s">
        <v>242</v>
      </c>
      <c r="D50" s="113"/>
      <c r="E50" s="93"/>
      <c r="F50" s="424"/>
      <c r="G50" s="136"/>
    </row>
    <row r="51" spans="1:7" s="139" customFormat="1" x14ac:dyDescent="0.25">
      <c r="A51" s="501"/>
      <c r="B51" s="514"/>
      <c r="C51" s="13" t="s">
        <v>243</v>
      </c>
      <c r="D51" s="113"/>
      <c r="E51" s="93"/>
      <c r="F51" s="424"/>
      <c r="G51" s="136"/>
    </row>
    <row r="52" spans="1:7" s="139" customFormat="1" x14ac:dyDescent="0.25">
      <c r="A52" s="501"/>
      <c r="B52" s="514"/>
      <c r="C52" s="13" t="s">
        <v>244</v>
      </c>
      <c r="D52" s="113"/>
      <c r="E52" s="93"/>
      <c r="F52" s="424"/>
      <c r="G52" s="136"/>
    </row>
    <row r="53" spans="1:7" s="139" customFormat="1" x14ac:dyDescent="0.25">
      <c r="A53" s="501"/>
      <c r="B53" s="514"/>
      <c r="C53" s="13" t="s">
        <v>245</v>
      </c>
      <c r="D53" s="113"/>
      <c r="E53" s="93"/>
      <c r="F53" s="424"/>
      <c r="G53" s="136"/>
    </row>
    <row r="54" spans="1:7" s="139" customFormat="1" x14ac:dyDescent="0.25">
      <c r="A54" s="501"/>
      <c r="B54" s="514"/>
      <c r="C54" s="13" t="s">
        <v>246</v>
      </c>
      <c r="D54" s="113"/>
      <c r="E54" s="93"/>
      <c r="F54" s="424"/>
      <c r="G54" s="136"/>
    </row>
    <row r="55" spans="1:7" s="139" customFormat="1" x14ac:dyDescent="0.25">
      <c r="A55" s="501"/>
      <c r="B55" s="514"/>
      <c r="C55" s="13" t="s">
        <v>247</v>
      </c>
      <c r="D55" s="113"/>
      <c r="E55" s="93"/>
      <c r="F55" s="424"/>
      <c r="G55" s="136"/>
    </row>
    <row r="56" spans="1:7" s="137" customFormat="1" x14ac:dyDescent="0.25">
      <c r="A56" s="501"/>
      <c r="B56" s="514"/>
      <c r="C56" s="115" t="s">
        <v>248</v>
      </c>
      <c r="D56" s="135"/>
      <c r="E56" s="116"/>
      <c r="F56" s="456"/>
      <c r="G56" s="136"/>
    </row>
    <row r="57" spans="1:7" s="139" customFormat="1" x14ac:dyDescent="0.25">
      <c r="A57" s="501"/>
      <c r="B57" s="514"/>
      <c r="C57" s="13" t="s">
        <v>249</v>
      </c>
      <c r="D57" s="113"/>
      <c r="E57" s="93"/>
      <c r="F57" s="424"/>
      <c r="G57" s="136"/>
    </row>
    <row r="58" spans="1:7" s="139" customFormat="1" x14ac:dyDescent="0.25">
      <c r="A58" s="501"/>
      <c r="B58" s="514"/>
      <c r="C58" s="13" t="s">
        <v>250</v>
      </c>
      <c r="D58" s="113"/>
      <c r="E58" s="93"/>
      <c r="F58" s="424"/>
      <c r="G58" s="136"/>
    </row>
    <row r="59" spans="1:7" s="139" customFormat="1" x14ac:dyDescent="0.25">
      <c r="A59" s="501"/>
      <c r="B59" s="514"/>
      <c r="C59" s="13" t="s">
        <v>251</v>
      </c>
      <c r="D59" s="113"/>
      <c r="E59" s="93"/>
      <c r="F59" s="424"/>
      <c r="G59" s="136"/>
    </row>
    <row r="60" spans="1:7" s="139" customFormat="1" x14ac:dyDescent="0.25">
      <c r="A60" s="501"/>
      <c r="B60" s="514"/>
      <c r="C60" s="13" t="s">
        <v>252</v>
      </c>
      <c r="D60" s="113"/>
      <c r="E60" s="93"/>
      <c r="F60" s="424"/>
      <c r="G60" s="136"/>
    </row>
    <row r="61" spans="1:7" s="139" customFormat="1" x14ac:dyDescent="0.25">
      <c r="A61" s="501"/>
      <c r="B61" s="514"/>
      <c r="C61" s="13" t="s">
        <v>253</v>
      </c>
      <c r="D61" s="113"/>
      <c r="E61" s="93"/>
      <c r="F61" s="424"/>
      <c r="G61" s="136"/>
    </row>
    <row r="62" spans="1:7" s="139" customFormat="1" x14ac:dyDescent="0.25">
      <c r="A62" s="501"/>
      <c r="B62" s="514"/>
      <c r="C62" s="13" t="s">
        <v>254</v>
      </c>
      <c r="D62" s="113"/>
      <c r="E62" s="93"/>
      <c r="F62" s="424"/>
      <c r="G62" s="136"/>
    </row>
    <row r="63" spans="1:7" s="139" customFormat="1" x14ac:dyDescent="0.25">
      <c r="A63" s="501"/>
      <c r="B63" s="514"/>
      <c r="C63" s="13" t="s">
        <v>255</v>
      </c>
      <c r="D63" s="113"/>
      <c r="E63" s="93"/>
      <c r="F63" s="424"/>
      <c r="G63" s="136"/>
    </row>
    <row r="64" spans="1:7" s="139" customFormat="1" x14ac:dyDescent="0.25">
      <c r="A64" s="501"/>
      <c r="B64" s="514"/>
      <c r="C64" s="13" t="s">
        <v>256</v>
      </c>
      <c r="D64" s="113"/>
      <c r="E64" s="93"/>
      <c r="F64" s="424"/>
      <c r="G64" s="136"/>
    </row>
    <row r="65" spans="1:9" s="139" customFormat="1" x14ac:dyDescent="0.25">
      <c r="A65" s="501"/>
      <c r="B65" s="514"/>
      <c r="C65" s="13" t="s">
        <v>257</v>
      </c>
      <c r="D65" s="113"/>
      <c r="E65" s="93"/>
      <c r="F65" s="424"/>
      <c r="G65" s="136"/>
    </row>
    <row r="66" spans="1:9" s="139" customFormat="1" x14ac:dyDescent="0.25">
      <c r="A66" s="501"/>
      <c r="B66" s="514"/>
      <c r="C66" s="13" t="s">
        <v>258</v>
      </c>
      <c r="D66" s="113"/>
      <c r="E66" s="93"/>
      <c r="F66" s="424"/>
      <c r="G66" s="136"/>
    </row>
    <row r="67" spans="1:9" s="139" customFormat="1" x14ac:dyDescent="0.25">
      <c r="A67" s="501"/>
      <c r="B67" s="514"/>
      <c r="C67" s="13" t="s">
        <v>259</v>
      </c>
      <c r="D67" s="113"/>
      <c r="E67" s="93"/>
      <c r="F67" s="424"/>
      <c r="G67" s="136"/>
    </row>
    <row r="68" spans="1:9" s="139" customFormat="1" x14ac:dyDescent="0.25">
      <c r="A68" s="501"/>
      <c r="B68" s="514"/>
      <c r="C68" s="13" t="s">
        <v>260</v>
      </c>
      <c r="D68" s="113"/>
      <c r="E68" s="93"/>
      <c r="F68" s="424"/>
      <c r="G68" s="136"/>
    </row>
    <row r="69" spans="1:9" s="139" customFormat="1" x14ac:dyDescent="0.25">
      <c r="A69" s="501"/>
      <c r="B69" s="515"/>
      <c r="C69" s="13" t="s">
        <v>261</v>
      </c>
      <c r="D69" s="113"/>
      <c r="E69" s="93"/>
      <c r="F69" s="424"/>
      <c r="G69" s="136"/>
    </row>
    <row r="70" spans="1:9" s="139" customFormat="1" ht="23" x14ac:dyDescent="0.25">
      <c r="A70" s="202" t="s">
        <v>89</v>
      </c>
      <c r="B70" s="13"/>
      <c r="C70" s="13" t="s">
        <v>346</v>
      </c>
      <c r="D70" s="113" t="s">
        <v>77</v>
      </c>
      <c r="E70" s="95">
        <v>1</v>
      </c>
      <c r="F70" s="457">
        <v>0</v>
      </c>
      <c r="G70" s="130"/>
      <c r="H70" s="409">
        <f>F70</f>
        <v>0</v>
      </c>
      <c r="I70" s="411" t="s">
        <v>369</v>
      </c>
    </row>
    <row r="71" spans="1:9" s="139" customFormat="1" ht="13" thickBot="1" x14ac:dyDescent="0.3">
      <c r="A71" s="202"/>
      <c r="B71" s="13"/>
      <c r="C71" s="13"/>
      <c r="D71" s="113"/>
      <c r="E71" s="95"/>
      <c r="F71" s="457"/>
      <c r="G71" s="136"/>
    </row>
    <row r="72" spans="1:9" s="165" customFormat="1" ht="12.75" customHeight="1" thickBot="1" x14ac:dyDescent="0.3">
      <c r="A72" s="156"/>
      <c r="B72" s="157"/>
      <c r="C72" s="158" t="s">
        <v>7</v>
      </c>
      <c r="D72" s="159"/>
      <c r="E72" s="160"/>
      <c r="F72" s="451"/>
      <c r="G72" s="162">
        <f>SUBTOTAL(9,G37:G71)</f>
        <v>0</v>
      </c>
    </row>
    <row r="73" spans="1:9" ht="13" thickBot="1" x14ac:dyDescent="0.3">
      <c r="A73" s="145"/>
      <c r="B73" s="146"/>
      <c r="C73" s="146"/>
      <c r="D73" s="146"/>
      <c r="E73" s="147"/>
      <c r="F73" s="452"/>
      <c r="G73" s="148"/>
    </row>
    <row r="74" spans="1:9" ht="13.5" thickBot="1" x14ac:dyDescent="0.3">
      <c r="A74" s="12" t="s">
        <v>16</v>
      </c>
      <c r="B74" s="100"/>
      <c r="C74" s="66" t="s">
        <v>50</v>
      </c>
      <c r="D74" s="22"/>
      <c r="E74" s="56"/>
      <c r="F74" s="453"/>
      <c r="G74" s="102"/>
    </row>
    <row r="75" spans="1:9" x14ac:dyDescent="0.25">
      <c r="A75" s="57"/>
      <c r="B75" s="103"/>
      <c r="C75" s="104"/>
      <c r="D75" s="80"/>
      <c r="E75" s="105"/>
      <c r="F75" s="458"/>
      <c r="G75" s="107"/>
    </row>
    <row r="76" spans="1:9" x14ac:dyDescent="0.25">
      <c r="A76" s="128" t="s">
        <v>92</v>
      </c>
      <c r="B76" s="125"/>
      <c r="C76" s="125" t="s">
        <v>262</v>
      </c>
      <c r="D76" s="129" t="s">
        <v>77</v>
      </c>
      <c r="E76" s="99">
        <v>1</v>
      </c>
      <c r="F76" s="424">
        <v>0</v>
      </c>
      <c r="G76" s="130">
        <f t="shared" ref="G76:G83" si="2">$E76*F76</f>
        <v>0</v>
      </c>
    </row>
    <row r="77" spans="1:9" ht="15.75" customHeight="1" x14ac:dyDescent="0.25">
      <c r="A77" s="128" t="s">
        <v>93</v>
      </c>
      <c r="B77" s="125"/>
      <c r="C77" s="125" t="s">
        <v>264</v>
      </c>
      <c r="D77" s="129" t="s">
        <v>77</v>
      </c>
      <c r="E77" s="99"/>
      <c r="F77" s="424">
        <v>0</v>
      </c>
      <c r="G77" s="130">
        <f t="shared" si="2"/>
        <v>0</v>
      </c>
    </row>
    <row r="78" spans="1:9" ht="42.75" customHeight="1" x14ac:dyDescent="0.25">
      <c r="A78" s="128" t="s">
        <v>94</v>
      </c>
      <c r="B78" s="125"/>
      <c r="C78" s="115" t="s">
        <v>263</v>
      </c>
      <c r="D78" s="129" t="s">
        <v>77</v>
      </c>
      <c r="E78" s="116">
        <v>1</v>
      </c>
      <c r="F78" s="424">
        <v>0</v>
      </c>
      <c r="G78" s="130">
        <f t="shared" si="2"/>
        <v>0</v>
      </c>
    </row>
    <row r="79" spans="1:9" ht="31.5" customHeight="1" x14ac:dyDescent="0.25">
      <c r="A79" s="128" t="s">
        <v>95</v>
      </c>
      <c r="B79" s="125"/>
      <c r="C79" s="115" t="s">
        <v>216</v>
      </c>
      <c r="D79" s="127" t="s">
        <v>77</v>
      </c>
      <c r="E79" s="132">
        <v>1</v>
      </c>
      <c r="F79" s="424">
        <v>0</v>
      </c>
      <c r="G79" s="130">
        <f t="shared" si="2"/>
        <v>0</v>
      </c>
    </row>
    <row r="80" spans="1:9" ht="30.75" customHeight="1" x14ac:dyDescent="0.25">
      <c r="A80" s="128" t="s">
        <v>96</v>
      </c>
      <c r="B80" s="125"/>
      <c r="C80" s="131" t="s">
        <v>215</v>
      </c>
      <c r="D80" s="127" t="s">
        <v>77</v>
      </c>
      <c r="E80" s="132"/>
      <c r="F80" s="424">
        <v>0</v>
      </c>
      <c r="G80" s="134">
        <f t="shared" si="2"/>
        <v>0</v>
      </c>
    </row>
    <row r="81" spans="1:7" ht="15" customHeight="1" x14ac:dyDescent="0.25">
      <c r="A81" s="128" t="s">
        <v>97</v>
      </c>
      <c r="B81" s="125"/>
      <c r="C81" s="131" t="s">
        <v>107</v>
      </c>
      <c r="D81" s="127" t="s">
        <v>77</v>
      </c>
      <c r="E81" s="132"/>
      <c r="F81" s="424">
        <v>0</v>
      </c>
      <c r="G81" s="134">
        <f t="shared" si="2"/>
        <v>0</v>
      </c>
    </row>
    <row r="82" spans="1:7" ht="15" customHeight="1" x14ac:dyDescent="0.25">
      <c r="A82" s="128" t="s">
        <v>98</v>
      </c>
      <c r="B82" s="125"/>
      <c r="C82" s="131" t="s">
        <v>108</v>
      </c>
      <c r="D82" s="127" t="s">
        <v>77</v>
      </c>
      <c r="E82" s="132"/>
      <c r="F82" s="424">
        <v>0</v>
      </c>
      <c r="G82" s="134">
        <f t="shared" si="2"/>
        <v>0</v>
      </c>
    </row>
    <row r="83" spans="1:7" ht="15" customHeight="1" x14ac:dyDescent="0.25">
      <c r="A83" s="128" t="s">
        <v>99</v>
      </c>
      <c r="B83" s="125"/>
      <c r="C83" s="131" t="s">
        <v>100</v>
      </c>
      <c r="D83" s="127" t="s">
        <v>77</v>
      </c>
      <c r="E83" s="117"/>
      <c r="F83" s="424">
        <v>0</v>
      </c>
      <c r="G83" s="134">
        <f t="shared" si="2"/>
        <v>0</v>
      </c>
    </row>
    <row r="84" spans="1:7" ht="13" thickBot="1" x14ac:dyDescent="0.3">
      <c r="A84" s="128"/>
      <c r="B84" s="125"/>
      <c r="C84" s="125"/>
      <c r="D84" s="129"/>
      <c r="E84" s="96"/>
      <c r="F84" s="450"/>
      <c r="G84" s="98"/>
    </row>
    <row r="85" spans="1:7" s="165" customFormat="1" ht="12.75" customHeight="1" thickBot="1" x14ac:dyDescent="0.3">
      <c r="A85" s="156"/>
      <c r="B85" s="157"/>
      <c r="C85" s="158" t="s">
        <v>7</v>
      </c>
      <c r="D85" s="159"/>
      <c r="E85" s="160"/>
      <c r="F85" s="451"/>
      <c r="G85" s="162">
        <f>SUBTOTAL(9,G75:G84)</f>
        <v>0</v>
      </c>
    </row>
    <row r="86" spans="1:7" s="5" customFormat="1" ht="12.75" customHeight="1" thickBot="1" x14ac:dyDescent="0.3">
      <c r="A86" s="145"/>
      <c r="B86" s="146"/>
      <c r="C86" s="146"/>
      <c r="D86" s="146"/>
      <c r="E86" s="147"/>
      <c r="F86" s="452"/>
      <c r="G86" s="148"/>
    </row>
    <row r="87" spans="1:7" ht="13.5" thickBot="1" x14ac:dyDescent="0.3">
      <c r="A87" s="12" t="s">
        <v>52</v>
      </c>
      <c r="B87" s="100"/>
      <c r="C87" s="66" t="s">
        <v>121</v>
      </c>
      <c r="D87" s="22"/>
      <c r="E87" s="56"/>
      <c r="F87" s="453"/>
      <c r="G87" s="102"/>
    </row>
    <row r="88" spans="1:7" x14ac:dyDescent="0.25">
      <c r="A88" s="128"/>
      <c r="B88" s="103"/>
      <c r="C88" s="125"/>
      <c r="D88" s="127"/>
      <c r="E88" s="132"/>
      <c r="F88" s="424"/>
      <c r="G88" s="134"/>
    </row>
    <row r="89" spans="1:7" ht="13" thickBot="1" x14ac:dyDescent="0.3">
      <c r="A89" s="128"/>
      <c r="B89" s="114"/>
      <c r="C89" s="125"/>
      <c r="D89" s="127"/>
      <c r="E89" s="132"/>
      <c r="F89" s="424"/>
      <c r="G89" s="134"/>
    </row>
    <row r="90" spans="1:7" s="165" customFormat="1" ht="12.75" customHeight="1" thickBot="1" x14ac:dyDescent="0.3">
      <c r="A90" s="156"/>
      <c r="B90" s="157"/>
      <c r="C90" s="158" t="s">
        <v>7</v>
      </c>
      <c r="D90" s="159"/>
      <c r="E90" s="160"/>
      <c r="F90" s="451"/>
      <c r="G90" s="162">
        <f>SUBTOTAL(9,G88:G89)</f>
        <v>0</v>
      </c>
    </row>
    <row r="91" spans="1:7" s="5" customFormat="1" ht="12.75" customHeight="1" thickBot="1" x14ac:dyDescent="0.3">
      <c r="A91" s="145"/>
      <c r="B91" s="146"/>
      <c r="C91" s="146"/>
      <c r="D91" s="146"/>
      <c r="E91" s="147"/>
      <c r="F91" s="452"/>
      <c r="G91" s="148"/>
    </row>
    <row r="92" spans="1:7" s="5" customFormat="1" ht="12.75" customHeight="1" thickBot="1" x14ac:dyDescent="0.3">
      <c r="A92" s="12" t="s">
        <v>17</v>
      </c>
      <c r="B92" s="100"/>
      <c r="C92" s="66" t="s">
        <v>208</v>
      </c>
      <c r="D92" s="22"/>
      <c r="E92" s="56"/>
      <c r="F92" s="453"/>
      <c r="G92" s="102"/>
    </row>
    <row r="93" spans="1:7" x14ac:dyDescent="0.25">
      <c r="A93" s="57"/>
      <c r="B93" s="103"/>
      <c r="C93" s="104"/>
      <c r="D93" s="80"/>
      <c r="E93" s="105"/>
      <c r="F93" s="459"/>
      <c r="G93" s="107"/>
    </row>
    <row r="94" spans="1:7" s="5" customFormat="1" x14ac:dyDescent="0.25">
      <c r="A94" s="121"/>
      <c r="B94" s="13"/>
      <c r="C94" s="13"/>
      <c r="D94" s="113"/>
      <c r="E94" s="133"/>
      <c r="F94" s="424"/>
      <c r="G94" s="122"/>
    </row>
    <row r="95" spans="1:7" s="5" customFormat="1" ht="12.75" customHeight="1" thickBot="1" x14ac:dyDescent="0.3">
      <c r="A95" s="128"/>
      <c r="B95" s="125"/>
      <c r="C95" s="125"/>
      <c r="D95" s="129"/>
      <c r="E95" s="99"/>
      <c r="F95" s="424"/>
      <c r="G95" s="130"/>
    </row>
    <row r="96" spans="1:7" s="165" customFormat="1" ht="12.75" customHeight="1" thickBot="1" x14ac:dyDescent="0.3">
      <c r="A96" s="156"/>
      <c r="B96" s="157"/>
      <c r="C96" s="158" t="s">
        <v>7</v>
      </c>
      <c r="D96" s="159"/>
      <c r="E96" s="160"/>
      <c r="F96" s="451"/>
      <c r="G96" s="162">
        <f>SUBTOTAL(9,G94:G95)</f>
        <v>0</v>
      </c>
    </row>
    <row r="97" spans="1:9" s="5" customFormat="1" ht="12.75" customHeight="1" thickBot="1" x14ac:dyDescent="0.3">
      <c r="A97" s="145"/>
      <c r="B97" s="146"/>
      <c r="C97" s="146"/>
      <c r="D97" s="146"/>
      <c r="E97" s="147"/>
      <c r="F97" s="452"/>
      <c r="G97" s="148"/>
    </row>
    <row r="98" spans="1:9" s="5" customFormat="1" ht="12.75" customHeight="1" thickBot="1" x14ac:dyDescent="0.3">
      <c r="A98" s="12" t="s">
        <v>57</v>
      </c>
      <c r="B98" s="100"/>
      <c r="C98" s="66" t="s">
        <v>44</v>
      </c>
      <c r="D98" s="22"/>
      <c r="E98" s="56"/>
      <c r="F98" s="453"/>
      <c r="G98" s="102"/>
    </row>
    <row r="99" spans="1:9" s="5" customFormat="1" ht="12.75" customHeight="1" x14ac:dyDescent="0.25">
      <c r="A99" s="57"/>
      <c r="B99" s="103"/>
      <c r="C99" s="104"/>
      <c r="D99" s="80"/>
      <c r="E99" s="105"/>
      <c r="F99" s="459"/>
      <c r="G99" s="107"/>
    </row>
    <row r="100" spans="1:9" s="138" customFormat="1" ht="29.25" customHeight="1" x14ac:dyDescent="0.25">
      <c r="A100" s="121" t="s">
        <v>58</v>
      </c>
      <c r="B100" s="13"/>
      <c r="C100" s="13" t="s">
        <v>53</v>
      </c>
      <c r="D100" s="113" t="s">
        <v>77</v>
      </c>
      <c r="E100" s="133">
        <v>1</v>
      </c>
      <c r="F100" s="424">
        <v>0</v>
      </c>
      <c r="G100" s="122">
        <f t="shared" ref="G100:G111" si="3">$E100*F100</f>
        <v>0</v>
      </c>
    </row>
    <row r="101" spans="1:9" s="138" customFormat="1" ht="29.25" customHeight="1" x14ac:dyDescent="0.25">
      <c r="A101" s="121" t="s">
        <v>59</v>
      </c>
      <c r="B101" s="13"/>
      <c r="C101" s="13" t="s">
        <v>228</v>
      </c>
      <c r="D101" s="113" t="s">
        <v>77</v>
      </c>
      <c r="E101" s="133">
        <v>1</v>
      </c>
      <c r="F101" s="424">
        <v>0</v>
      </c>
      <c r="G101" s="122">
        <f t="shared" si="3"/>
        <v>0</v>
      </c>
    </row>
    <row r="102" spans="1:9" s="138" customFormat="1" ht="16.5" customHeight="1" x14ac:dyDescent="0.25">
      <c r="A102" s="121" t="s">
        <v>213</v>
      </c>
      <c r="B102" s="13"/>
      <c r="C102" s="13" t="s">
        <v>209</v>
      </c>
      <c r="D102" s="120" t="s">
        <v>77</v>
      </c>
      <c r="E102" s="133">
        <v>1</v>
      </c>
      <c r="F102" s="424">
        <v>0</v>
      </c>
      <c r="G102" s="122">
        <f t="shared" si="3"/>
        <v>0</v>
      </c>
    </row>
    <row r="103" spans="1:9" s="138" customFormat="1" ht="26.25" customHeight="1" x14ac:dyDescent="0.25">
      <c r="A103" s="121" t="s">
        <v>60</v>
      </c>
      <c r="B103" s="13"/>
      <c r="C103" s="131" t="s">
        <v>56</v>
      </c>
      <c r="D103" s="113" t="s">
        <v>77</v>
      </c>
      <c r="E103" s="133">
        <v>1</v>
      </c>
      <c r="F103" s="424">
        <v>0</v>
      </c>
      <c r="G103" s="122">
        <f t="shared" si="3"/>
        <v>0</v>
      </c>
    </row>
    <row r="104" spans="1:9" s="138" customFormat="1" ht="16.5" customHeight="1" x14ac:dyDescent="0.25">
      <c r="A104" s="121" t="s">
        <v>61</v>
      </c>
      <c r="B104" s="13"/>
      <c r="C104" s="13" t="s">
        <v>101</v>
      </c>
      <c r="D104" s="113" t="s">
        <v>77</v>
      </c>
      <c r="E104" s="133">
        <v>1</v>
      </c>
      <c r="F104" s="424">
        <v>0</v>
      </c>
      <c r="G104" s="122">
        <f t="shared" si="3"/>
        <v>0</v>
      </c>
    </row>
    <row r="105" spans="1:9" s="138" customFormat="1" ht="29.25" customHeight="1" thickBot="1" x14ac:dyDescent="0.3">
      <c r="A105" s="121" t="s">
        <v>62</v>
      </c>
      <c r="B105" s="13"/>
      <c r="C105" s="13" t="s">
        <v>212</v>
      </c>
      <c r="D105" s="113" t="s">
        <v>77</v>
      </c>
      <c r="E105" s="133">
        <v>1</v>
      </c>
      <c r="F105" s="424">
        <v>0</v>
      </c>
      <c r="G105" s="122">
        <f t="shared" si="3"/>
        <v>0</v>
      </c>
    </row>
    <row r="106" spans="1:9" s="138" customFormat="1" ht="30" customHeight="1" thickBot="1" x14ac:dyDescent="0.3">
      <c r="A106" s="121" t="s">
        <v>63</v>
      </c>
      <c r="B106" s="13"/>
      <c r="C106" s="13" t="s">
        <v>45</v>
      </c>
      <c r="D106" s="113" t="s">
        <v>77</v>
      </c>
      <c r="E106" s="133">
        <v>1</v>
      </c>
      <c r="F106" s="424">
        <v>0</v>
      </c>
      <c r="G106" s="413"/>
      <c r="H106" s="416">
        <f>$E106*F106</f>
        <v>0</v>
      </c>
      <c r="I106" s="417" t="s">
        <v>371</v>
      </c>
    </row>
    <row r="107" spans="1:9" s="138" customFormat="1" ht="31.5" customHeight="1" x14ac:dyDescent="0.25">
      <c r="A107" s="121" t="s">
        <v>64</v>
      </c>
      <c r="B107" s="13"/>
      <c r="C107" s="131" t="s">
        <v>48</v>
      </c>
      <c r="D107" s="113" t="s">
        <v>77</v>
      </c>
      <c r="E107" s="133">
        <v>1</v>
      </c>
      <c r="F107" s="424">
        <v>0</v>
      </c>
      <c r="G107" s="122">
        <f t="shared" si="3"/>
        <v>0</v>
      </c>
    </row>
    <row r="108" spans="1:9" s="138" customFormat="1" ht="92" x14ac:dyDescent="0.25">
      <c r="A108" s="121" t="s">
        <v>214</v>
      </c>
      <c r="B108" s="13"/>
      <c r="C108" s="131" t="s">
        <v>267</v>
      </c>
      <c r="D108" s="113" t="s">
        <v>77</v>
      </c>
      <c r="E108" s="133">
        <v>1</v>
      </c>
      <c r="F108" s="424">
        <v>0</v>
      </c>
      <c r="G108" s="122">
        <f t="shared" si="3"/>
        <v>0</v>
      </c>
    </row>
    <row r="109" spans="1:9" s="138" customFormat="1" ht="46" x14ac:dyDescent="0.25">
      <c r="A109" s="121" t="s">
        <v>65</v>
      </c>
      <c r="B109" s="13"/>
      <c r="C109" s="131" t="s">
        <v>265</v>
      </c>
      <c r="D109" s="113" t="s">
        <v>77</v>
      </c>
      <c r="E109" s="133">
        <v>1</v>
      </c>
      <c r="F109" s="424">
        <v>0</v>
      </c>
      <c r="G109" s="122">
        <f t="shared" si="3"/>
        <v>0</v>
      </c>
    </row>
    <row r="110" spans="1:9" s="138" customFormat="1" ht="23" x14ac:dyDescent="0.25">
      <c r="A110" s="121" t="s">
        <v>66</v>
      </c>
      <c r="B110" s="13"/>
      <c r="C110" s="131" t="s">
        <v>266</v>
      </c>
      <c r="D110" s="113" t="s">
        <v>77</v>
      </c>
      <c r="E110" s="133">
        <v>1</v>
      </c>
      <c r="F110" s="424">
        <v>0</v>
      </c>
      <c r="G110" s="122">
        <f t="shared" si="3"/>
        <v>0</v>
      </c>
    </row>
    <row r="111" spans="1:9" s="138" customFormat="1" ht="23" x14ac:dyDescent="0.25">
      <c r="A111" s="121" t="s">
        <v>67</v>
      </c>
      <c r="B111" s="13"/>
      <c r="C111" s="131" t="s">
        <v>113</v>
      </c>
      <c r="D111" s="113" t="s">
        <v>77</v>
      </c>
      <c r="E111" s="133">
        <v>1</v>
      </c>
      <c r="F111" s="424">
        <v>0</v>
      </c>
      <c r="G111" s="122">
        <f t="shared" si="3"/>
        <v>0</v>
      </c>
    </row>
    <row r="112" spans="1:9" s="5" customFormat="1" ht="12.75" customHeight="1" thickBot="1" x14ac:dyDescent="0.3">
      <c r="A112" s="128"/>
      <c r="B112" s="125"/>
      <c r="C112" s="125"/>
      <c r="D112" s="129"/>
      <c r="E112" s="96"/>
      <c r="F112" s="450"/>
      <c r="G112" s="98"/>
    </row>
    <row r="113" spans="1:9" s="165" customFormat="1" ht="12.75" customHeight="1" thickBot="1" x14ac:dyDescent="0.3">
      <c r="A113" s="156"/>
      <c r="B113" s="157"/>
      <c r="C113" s="158" t="s">
        <v>7</v>
      </c>
      <c r="D113" s="159"/>
      <c r="E113" s="160"/>
      <c r="F113" s="451"/>
      <c r="G113" s="162">
        <f>SUBTOTAL(9,G99:G112)</f>
        <v>0</v>
      </c>
    </row>
    <row r="114" spans="1:9" ht="13" thickBot="1" x14ac:dyDescent="0.3">
      <c r="A114" s="145"/>
      <c r="B114" s="146"/>
      <c r="C114" s="146"/>
      <c r="D114" s="146"/>
      <c r="E114" s="147"/>
      <c r="F114" s="452"/>
      <c r="G114" s="148"/>
    </row>
    <row r="115" spans="1:9" ht="13.5" thickBot="1" x14ac:dyDescent="0.3">
      <c r="A115" s="12" t="s">
        <v>22</v>
      </c>
      <c r="B115" s="100"/>
      <c r="C115" s="66" t="s">
        <v>21</v>
      </c>
      <c r="D115" s="22"/>
      <c r="E115" s="56"/>
      <c r="F115" s="453"/>
      <c r="G115" s="102"/>
    </row>
    <row r="116" spans="1:9" x14ac:dyDescent="0.25">
      <c r="A116" s="57"/>
      <c r="B116" s="103"/>
      <c r="C116" s="104"/>
      <c r="D116" s="80"/>
      <c r="E116" s="105"/>
      <c r="F116" s="459"/>
      <c r="G116" s="107"/>
    </row>
    <row r="117" spans="1:9" ht="34.5" x14ac:dyDescent="0.25">
      <c r="A117" s="58" t="s">
        <v>18</v>
      </c>
      <c r="B117" s="126"/>
      <c r="C117" s="126" t="s">
        <v>19</v>
      </c>
      <c r="D117" s="127" t="s">
        <v>20</v>
      </c>
      <c r="E117" s="99">
        <v>1</v>
      </c>
      <c r="F117" s="424">
        <v>0</v>
      </c>
      <c r="G117" s="130">
        <f>$E117*F117</f>
        <v>0</v>
      </c>
    </row>
    <row r="118" spans="1:9" ht="13" thickBot="1" x14ac:dyDescent="0.3">
      <c r="A118" s="128"/>
      <c r="B118" s="125"/>
      <c r="C118" s="125"/>
      <c r="D118" s="129"/>
      <c r="E118" s="96"/>
      <c r="F118" s="97"/>
      <c r="G118" s="98"/>
    </row>
    <row r="119" spans="1:9" s="165" customFormat="1" ht="12.75" customHeight="1" thickBot="1" x14ac:dyDescent="0.3">
      <c r="A119" s="156"/>
      <c r="B119" s="157"/>
      <c r="C119" s="158" t="s">
        <v>7</v>
      </c>
      <c r="D119" s="159"/>
      <c r="E119" s="163"/>
      <c r="F119" s="161"/>
      <c r="G119" s="162">
        <f>SUBTOTAL(9,G116:G118)</f>
        <v>0</v>
      </c>
      <c r="H119" s="419">
        <f>SUM(H70)</f>
        <v>0</v>
      </c>
      <c r="I119" s="420" t="s">
        <v>370</v>
      </c>
    </row>
    <row r="120" spans="1:9" ht="13.5" thickBot="1" x14ac:dyDescent="0.3">
      <c r="A120" s="145"/>
      <c r="B120" s="146"/>
      <c r="C120" s="146"/>
      <c r="D120" s="146"/>
      <c r="E120" s="146"/>
      <c r="F120" s="147"/>
      <c r="G120" s="148"/>
      <c r="H120" s="421">
        <f>SUM(H106)</f>
        <v>0</v>
      </c>
      <c r="I120" s="422" t="s">
        <v>381</v>
      </c>
    </row>
  </sheetData>
  <sheetProtection algorithmName="SHA-512" hashValue="/q+xIpgk8yJMZUSSIcUURud20nuvjpZKNR5pZkYajtGY6wbq9UvDHmPWWdoxToEOAxHcX2P03jEVTRwxoZjeTg==" saltValue="qPHyKIiCTobYjg/xryAz3w==" spinCount="100000" sheet="1" objects="1" scenarios="1"/>
  <customSheetViews>
    <customSheetView guid="{6C668803-97CD-49BF-9F18-6C4B75B7DFF7}" showGridLines="0" fitToPage="1" topLeftCell="A112">
      <selection activeCell="H120" sqref="H120"/>
      <pageMargins left="0.39370078740157483" right="0.39370078740157483" top="0.74803149606299213" bottom="0.74803149606299213" header="0.31496062992125984" footer="0.31496062992125984"/>
      <printOptions horizontalCentered="1"/>
      <pageSetup paperSize="9" scale="65" fitToHeight="0" orientation="portrait" horizontalDpi="200" verticalDpi="200" r:id="rId1"/>
      <headerFooter>
        <oddFooter>&amp;L&amp;F
&amp;A&amp;C&amp;P/&amp;N</oddFooter>
      </headerFooter>
    </customSheetView>
  </customSheetViews>
  <mergeCells count="3">
    <mergeCell ref="A39:A69"/>
    <mergeCell ref="B39:B69"/>
    <mergeCell ref="F2:G3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3" fitToHeight="0" orientation="portrait" horizontalDpi="200" verticalDpi="200" r:id="rId2"/>
  <headerFooter>
    <oddFooter>&amp;L&amp;F
&amp;A&amp;C&amp;P/&amp;N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85"/>
  <sheetViews>
    <sheetView showGridLines="0" zoomScaleNormal="100" zoomScaleSheetLayoutView="100" workbookViewId="0">
      <selection activeCell="F82" sqref="F82"/>
    </sheetView>
  </sheetViews>
  <sheetFormatPr defaultColWidth="9.08984375" defaultRowHeight="12.5" x14ac:dyDescent="0.25"/>
  <cols>
    <col min="1" max="1" width="8.36328125" style="108" customWidth="1"/>
    <col min="2" max="2" width="14.453125" style="109" customWidth="1"/>
    <col min="3" max="3" width="61.36328125" style="109" customWidth="1"/>
    <col min="4" max="4" width="8.453125" style="110" customWidth="1"/>
    <col min="5" max="5" width="10.08984375" style="111" customWidth="1"/>
    <col min="6" max="6" width="13.54296875" style="112" customWidth="1"/>
    <col min="7" max="7" width="18" style="112" customWidth="1"/>
    <col min="8" max="8" width="11.453125" style="124" customWidth="1"/>
    <col min="9" max="9" width="16.6328125" style="124" customWidth="1"/>
    <col min="10" max="16384" width="9.08984375" style="124"/>
  </cols>
  <sheetData>
    <row r="1" spans="1:7" ht="60" customHeight="1" x14ac:dyDescent="0.25">
      <c r="A1" s="76"/>
      <c r="B1" s="14" t="s">
        <v>30</v>
      </c>
      <c r="C1" s="251" t="str">
        <f>Rekapitulace!B1</f>
        <v xml:space="preserve">Mendelova univerzita v Brně
Zemědělská 1665/1, 613 00 Brno, Česká republika
</v>
      </c>
      <c r="D1" s="242"/>
      <c r="E1" s="242"/>
      <c r="F1" s="60"/>
      <c r="G1" s="257"/>
    </row>
    <row r="2" spans="1:7" ht="54.65" customHeight="1" x14ac:dyDescent="0.25">
      <c r="A2" s="77"/>
      <c r="B2" s="15" t="s">
        <v>31</v>
      </c>
      <c r="C2" s="25" t="str">
        <f>Rekapitulace!B2</f>
        <v>MODERNIZACE TECHNOLOGIE VÁLCOVÝCH DYNAMOMETRŮ VOZIDLOVÉ ZKUŠEBNY</v>
      </c>
      <c r="D2" s="231"/>
      <c r="E2" s="231"/>
      <c r="F2" s="490" t="s">
        <v>387</v>
      </c>
      <c r="G2" s="491"/>
    </row>
    <row r="3" spans="1:7" ht="50.15" customHeight="1" thickBot="1" x14ac:dyDescent="0.3">
      <c r="A3" s="77"/>
      <c r="B3" s="15" t="s">
        <v>32</v>
      </c>
      <c r="C3" s="252" t="str">
        <f>Rekapitulace!B11</f>
        <v>PS03-ODHLUČNĚNÍ VELÍNU PRO OBSLUHU ZKUŠEBNY-SOUPIS MATERIÁLU A PRACÍ</v>
      </c>
      <c r="D3" s="231"/>
      <c r="E3" s="231"/>
      <c r="F3" s="490"/>
      <c r="G3" s="491"/>
    </row>
    <row r="4" spans="1:7" s="139" customFormat="1" ht="15" customHeight="1" thickBot="1" x14ac:dyDescent="0.3">
      <c r="A4" s="334"/>
      <c r="B4" s="335"/>
      <c r="C4" s="336"/>
      <c r="D4" s="337"/>
      <c r="E4" s="338"/>
      <c r="F4" s="339"/>
      <c r="G4" s="340"/>
    </row>
    <row r="5" spans="1:7" s="4" customFormat="1" ht="23.5" thickBot="1" x14ac:dyDescent="0.3">
      <c r="A5" s="243" t="s">
        <v>8</v>
      </c>
      <c r="B5" s="244" t="s">
        <v>9</v>
      </c>
      <c r="C5" s="232" t="s">
        <v>1</v>
      </c>
      <c r="D5" s="244" t="s">
        <v>2</v>
      </c>
      <c r="E5" s="245" t="s">
        <v>10</v>
      </c>
      <c r="F5" s="246" t="s">
        <v>11</v>
      </c>
      <c r="G5" s="247" t="s">
        <v>12</v>
      </c>
    </row>
    <row r="6" spans="1:7" s="5" customFormat="1" x14ac:dyDescent="0.25">
      <c r="A6" s="259"/>
      <c r="B6" s="260"/>
      <c r="C6" s="261"/>
      <c r="D6" s="261"/>
      <c r="E6" s="262"/>
      <c r="F6" s="263"/>
      <c r="G6" s="264"/>
    </row>
    <row r="7" spans="1:7" s="84" customFormat="1" x14ac:dyDescent="0.25">
      <c r="A7" s="234"/>
      <c r="B7" s="230"/>
      <c r="C7" s="235" t="s">
        <v>0</v>
      </c>
      <c r="D7" s="229"/>
      <c r="E7" s="236"/>
      <c r="F7" s="237"/>
      <c r="G7" s="238"/>
    </row>
    <row r="8" spans="1:7" ht="34.5" x14ac:dyDescent="0.25">
      <c r="A8" s="265"/>
      <c r="B8" s="297"/>
      <c r="C8" s="297" t="s">
        <v>4</v>
      </c>
      <c r="D8" s="301"/>
      <c r="E8" s="266"/>
      <c r="F8" s="267"/>
      <c r="G8" s="268"/>
    </row>
    <row r="9" spans="1:7" ht="46" x14ac:dyDescent="0.25">
      <c r="A9" s="265"/>
      <c r="B9" s="297"/>
      <c r="C9" s="297" t="s">
        <v>29</v>
      </c>
      <c r="D9" s="301"/>
      <c r="E9" s="266"/>
      <c r="F9" s="267"/>
      <c r="G9" s="268"/>
    </row>
    <row r="10" spans="1:7" ht="23" x14ac:dyDescent="0.25">
      <c r="A10" s="265"/>
      <c r="B10" s="297"/>
      <c r="C10" s="297" t="s">
        <v>5</v>
      </c>
      <c r="D10" s="301"/>
      <c r="E10" s="266"/>
      <c r="F10" s="267"/>
      <c r="G10" s="268"/>
    </row>
    <row r="11" spans="1:7" ht="92" x14ac:dyDescent="0.25">
      <c r="A11" s="265"/>
      <c r="B11" s="297"/>
      <c r="C11" s="297" t="s">
        <v>122</v>
      </c>
      <c r="D11" s="301"/>
      <c r="E11" s="266"/>
      <c r="F11" s="267"/>
      <c r="G11" s="268"/>
    </row>
    <row r="12" spans="1:7" ht="23" x14ac:dyDescent="0.25">
      <c r="A12" s="265"/>
      <c r="B12" s="297"/>
      <c r="C12" s="297" t="s">
        <v>123</v>
      </c>
      <c r="D12" s="301"/>
      <c r="E12" s="266"/>
      <c r="F12" s="267"/>
      <c r="G12" s="268"/>
    </row>
    <row r="13" spans="1:7" ht="23" x14ac:dyDescent="0.25">
      <c r="A13" s="265"/>
      <c r="B13" s="297"/>
      <c r="C13" s="297" t="s">
        <v>124</v>
      </c>
      <c r="D13" s="301"/>
      <c r="E13" s="266"/>
      <c r="F13" s="267"/>
      <c r="G13" s="268"/>
    </row>
    <row r="14" spans="1:7" ht="34.5" x14ac:dyDescent="0.25">
      <c r="A14" s="265"/>
      <c r="B14" s="297"/>
      <c r="C14" s="297" t="s">
        <v>125</v>
      </c>
      <c r="D14" s="301"/>
      <c r="E14" s="266"/>
      <c r="F14" s="267"/>
      <c r="G14" s="268"/>
    </row>
    <row r="15" spans="1:7" s="84" customFormat="1" x14ac:dyDescent="0.25">
      <c r="A15" s="234"/>
      <c r="B15" s="230"/>
      <c r="C15" s="269"/>
      <c r="D15" s="229"/>
      <c r="E15" s="236"/>
      <c r="F15" s="237"/>
      <c r="G15" s="238"/>
    </row>
    <row r="16" spans="1:7" s="5" customFormat="1" x14ac:dyDescent="0.25">
      <c r="A16" s="265"/>
      <c r="B16" s="297"/>
      <c r="C16" s="239" t="s">
        <v>6</v>
      </c>
      <c r="D16" s="301"/>
      <c r="E16" s="270"/>
      <c r="F16" s="271"/>
      <c r="G16" s="272"/>
    </row>
    <row r="17" spans="1:7" s="5" customFormat="1" ht="23" x14ac:dyDescent="0.25">
      <c r="A17" s="265"/>
      <c r="B17" s="297"/>
      <c r="C17" s="239" t="s">
        <v>3</v>
      </c>
      <c r="D17" s="301"/>
      <c r="E17" s="270"/>
      <c r="F17" s="271"/>
      <c r="G17" s="273"/>
    </row>
    <row r="18" spans="1:7" s="5" customFormat="1" ht="17.899999999999999" customHeight="1" x14ac:dyDescent="0.25">
      <c r="A18" s="248" t="s">
        <v>14</v>
      </c>
      <c r="B18" s="274"/>
      <c r="C18" s="250" t="s">
        <v>321</v>
      </c>
      <c r="D18" s="275"/>
      <c r="E18" s="275"/>
      <c r="F18" s="276"/>
      <c r="G18" s="423">
        <f>G38</f>
        <v>0</v>
      </c>
    </row>
    <row r="19" spans="1:7" s="5" customFormat="1" ht="17.149999999999999" customHeight="1" x14ac:dyDescent="0.25">
      <c r="A19" s="248" t="s">
        <v>15</v>
      </c>
      <c r="B19" s="274"/>
      <c r="C19" s="250" t="s">
        <v>322</v>
      </c>
      <c r="D19" s="275"/>
      <c r="E19" s="275"/>
      <c r="F19" s="276"/>
      <c r="G19" s="253">
        <f>G49</f>
        <v>0</v>
      </c>
    </row>
    <row r="20" spans="1:7" s="5" customFormat="1" ht="17.149999999999999" customHeight="1" x14ac:dyDescent="0.25">
      <c r="A20" s="248" t="s">
        <v>16</v>
      </c>
      <c r="B20" s="274"/>
      <c r="C20" s="250" t="s">
        <v>50</v>
      </c>
      <c r="D20" s="275"/>
      <c r="E20" s="275"/>
      <c r="F20" s="276"/>
      <c r="G20" s="253">
        <f>G55</f>
        <v>0</v>
      </c>
    </row>
    <row r="21" spans="1:7" s="5" customFormat="1" ht="17.149999999999999" customHeight="1" x14ac:dyDescent="0.25">
      <c r="A21" s="248" t="s">
        <v>52</v>
      </c>
      <c r="B21" s="274"/>
      <c r="C21" s="250" t="s">
        <v>323</v>
      </c>
      <c r="D21" s="275"/>
      <c r="E21" s="275"/>
      <c r="F21" s="276"/>
      <c r="G21" s="253">
        <f>G60</f>
        <v>0</v>
      </c>
    </row>
    <row r="22" spans="1:7" s="5" customFormat="1" ht="17.149999999999999" customHeight="1" x14ac:dyDescent="0.25">
      <c r="A22" s="248" t="s">
        <v>17</v>
      </c>
      <c r="B22" s="274"/>
      <c r="C22" s="250" t="s">
        <v>115</v>
      </c>
      <c r="D22" s="275"/>
      <c r="E22" s="275"/>
      <c r="F22" s="276"/>
      <c r="G22" s="253">
        <f>G66</f>
        <v>0</v>
      </c>
    </row>
    <row r="23" spans="1:7" s="5" customFormat="1" ht="17.149999999999999" customHeight="1" x14ac:dyDescent="0.25">
      <c r="A23" s="248" t="s">
        <v>57</v>
      </c>
      <c r="B23" s="274"/>
      <c r="C23" s="250" t="s">
        <v>44</v>
      </c>
      <c r="D23" s="275"/>
      <c r="E23" s="275"/>
      <c r="F23" s="276"/>
      <c r="G23" s="253">
        <f>G77</f>
        <v>0</v>
      </c>
    </row>
    <row r="24" spans="1:7" s="5" customFormat="1" ht="17.149999999999999" customHeight="1" x14ac:dyDescent="0.25">
      <c r="A24" s="248" t="s">
        <v>22</v>
      </c>
      <c r="B24" s="274"/>
      <c r="C24" s="250" t="s">
        <v>21</v>
      </c>
      <c r="D24" s="275"/>
      <c r="E24" s="275"/>
      <c r="F24" s="276"/>
      <c r="G24" s="253">
        <f>G83</f>
        <v>0</v>
      </c>
    </row>
    <row r="25" spans="1:7" s="5" customFormat="1" ht="13" thickBot="1" x14ac:dyDescent="0.3">
      <c r="A25" s="367"/>
      <c r="B25" s="368"/>
      <c r="C25" s="369"/>
      <c r="D25" s="368"/>
      <c r="E25" s="370"/>
      <c r="F25" s="371"/>
      <c r="G25" s="372"/>
    </row>
    <row r="26" spans="1:7" ht="19.5" customHeight="1" thickBot="1" x14ac:dyDescent="0.3">
      <c r="A26" s="315"/>
      <c r="B26" s="316"/>
      <c r="C26" s="317" t="s">
        <v>13</v>
      </c>
      <c r="D26" s="318"/>
      <c r="E26" s="319"/>
      <c r="F26" s="320"/>
      <c r="G26" s="321">
        <f>SUM(G18:G24)</f>
        <v>0</v>
      </c>
    </row>
    <row r="27" spans="1:7" ht="13" thickBot="1" x14ac:dyDescent="0.3">
      <c r="A27" s="311"/>
      <c r="B27" s="312"/>
      <c r="C27" s="312"/>
      <c r="D27" s="312"/>
      <c r="E27" s="312"/>
      <c r="F27" s="313"/>
      <c r="G27" s="314"/>
    </row>
    <row r="28" spans="1:7" s="5" customFormat="1" ht="13.5" thickBot="1" x14ac:dyDescent="0.3">
      <c r="A28" s="240" t="s">
        <v>14</v>
      </c>
      <c r="B28" s="280"/>
      <c r="C28" s="258" t="s">
        <v>321</v>
      </c>
      <c r="D28" s="249"/>
      <c r="E28" s="254"/>
      <c r="F28" s="281"/>
      <c r="G28" s="282"/>
    </row>
    <row r="29" spans="1:7" x14ac:dyDescent="0.25">
      <c r="A29" s="255"/>
      <c r="B29" s="283"/>
      <c r="C29" s="284"/>
      <c r="D29" s="261"/>
      <c r="E29" s="285"/>
      <c r="F29" s="286"/>
      <c r="G29" s="287"/>
    </row>
    <row r="30" spans="1:7" ht="27.75" customHeight="1" x14ac:dyDescent="0.25">
      <c r="A30" s="300" t="s">
        <v>75</v>
      </c>
      <c r="B30" s="297"/>
      <c r="C30" s="290" t="s">
        <v>324</v>
      </c>
      <c r="D30" s="301" t="s">
        <v>77</v>
      </c>
      <c r="E30" s="291">
        <v>1</v>
      </c>
      <c r="F30" s="460">
        <v>0</v>
      </c>
      <c r="G30" s="302">
        <f>PRODUCT(E30,F30)</f>
        <v>0</v>
      </c>
    </row>
    <row r="31" spans="1:7" ht="17.25" customHeight="1" x14ac:dyDescent="0.25">
      <c r="A31" s="300" t="s">
        <v>76</v>
      </c>
      <c r="B31" s="297"/>
      <c r="C31" s="297" t="s">
        <v>325</v>
      </c>
      <c r="D31" s="301" t="s">
        <v>77</v>
      </c>
      <c r="E31" s="291">
        <v>1</v>
      </c>
      <c r="F31" s="460">
        <v>0</v>
      </c>
      <c r="G31" s="302">
        <f t="shared" ref="G31:G37" si="0">PRODUCT(E31,F31)</f>
        <v>0</v>
      </c>
    </row>
    <row r="32" spans="1:7" ht="17.25" customHeight="1" x14ac:dyDescent="0.25">
      <c r="A32" s="300" t="s">
        <v>78</v>
      </c>
      <c r="B32" s="297"/>
      <c r="C32" s="297" t="s">
        <v>326</v>
      </c>
      <c r="D32" s="301" t="s">
        <v>77</v>
      </c>
      <c r="E32" s="291">
        <v>2</v>
      </c>
      <c r="F32" s="460">
        <v>0</v>
      </c>
      <c r="G32" s="302">
        <f t="shared" si="0"/>
        <v>0</v>
      </c>
    </row>
    <row r="33" spans="1:8" ht="17.25" customHeight="1" x14ac:dyDescent="0.25">
      <c r="A33" s="300" t="s">
        <v>79</v>
      </c>
      <c r="B33" s="241"/>
      <c r="C33" s="241" t="s">
        <v>327</v>
      </c>
      <c r="D33" s="301" t="s">
        <v>77</v>
      </c>
      <c r="E33" s="291">
        <v>2</v>
      </c>
      <c r="F33" s="460">
        <v>0</v>
      </c>
      <c r="G33" s="302">
        <f t="shared" si="0"/>
        <v>0</v>
      </c>
      <c r="H33" s="228"/>
    </row>
    <row r="34" spans="1:8" ht="17.25" customHeight="1" x14ac:dyDescent="0.25">
      <c r="A34" s="300" t="s">
        <v>80</v>
      </c>
      <c r="B34" s="241"/>
      <c r="C34" s="241" t="s">
        <v>328</v>
      </c>
      <c r="D34" s="288" t="s">
        <v>329</v>
      </c>
      <c r="E34" s="276">
        <v>9</v>
      </c>
      <c r="F34" s="460">
        <v>0</v>
      </c>
      <c r="G34" s="302">
        <f t="shared" si="0"/>
        <v>0</v>
      </c>
      <c r="H34" s="228"/>
    </row>
    <row r="35" spans="1:8" ht="30.75" customHeight="1" x14ac:dyDescent="0.25">
      <c r="A35" s="300" t="s">
        <v>81</v>
      </c>
      <c r="B35" s="297"/>
      <c r="C35" s="297" t="s">
        <v>330</v>
      </c>
      <c r="D35" s="288" t="s">
        <v>329</v>
      </c>
      <c r="E35" s="276">
        <v>19.260000000000002</v>
      </c>
      <c r="F35" s="460">
        <v>0</v>
      </c>
      <c r="G35" s="302">
        <f t="shared" si="0"/>
        <v>0</v>
      </c>
      <c r="H35" s="228"/>
    </row>
    <row r="36" spans="1:8" ht="17.25" customHeight="1" x14ac:dyDescent="0.25">
      <c r="A36" s="300" t="s">
        <v>82</v>
      </c>
      <c r="B36" s="297"/>
      <c r="C36" s="297" t="s">
        <v>331</v>
      </c>
      <c r="D36" s="288" t="s">
        <v>329</v>
      </c>
      <c r="E36" s="276">
        <v>2.5</v>
      </c>
      <c r="F36" s="460">
        <v>0</v>
      </c>
      <c r="G36" s="302">
        <f t="shared" si="0"/>
        <v>0</v>
      </c>
      <c r="H36" s="228"/>
    </row>
    <row r="37" spans="1:8" ht="17.25" customHeight="1" thickBot="1" x14ac:dyDescent="0.3">
      <c r="A37" s="300" t="s">
        <v>83</v>
      </c>
      <c r="B37" s="297"/>
      <c r="C37" s="297" t="s">
        <v>332</v>
      </c>
      <c r="D37" s="288" t="s">
        <v>329</v>
      </c>
      <c r="E37" s="276">
        <v>5</v>
      </c>
      <c r="F37" s="460">
        <v>0</v>
      </c>
      <c r="G37" s="302">
        <f t="shared" si="0"/>
        <v>0</v>
      </c>
      <c r="H37" s="228"/>
    </row>
    <row r="38" spans="1:8" ht="17.25" customHeight="1" thickBot="1" x14ac:dyDescent="0.3">
      <c r="A38" s="322"/>
      <c r="B38" s="323"/>
      <c r="C38" s="324" t="s">
        <v>7</v>
      </c>
      <c r="D38" s="325"/>
      <c r="E38" s="326"/>
      <c r="F38" s="461"/>
      <c r="G38" s="328">
        <f>SUM(G30:G37)</f>
        <v>0</v>
      </c>
      <c r="H38" s="233"/>
    </row>
    <row r="39" spans="1:8" ht="17.25" customHeight="1" thickBot="1" x14ac:dyDescent="0.3">
      <c r="A39" s="311"/>
      <c r="B39" s="312"/>
      <c r="C39" s="312"/>
      <c r="D39" s="312"/>
      <c r="E39" s="313"/>
      <c r="F39" s="452"/>
      <c r="G39" s="314"/>
      <c r="H39" s="228"/>
    </row>
    <row r="40" spans="1:8" ht="13" x14ac:dyDescent="0.25">
      <c r="A40" s="240" t="s">
        <v>15</v>
      </c>
      <c r="B40" s="280"/>
      <c r="C40" s="258" t="s">
        <v>322</v>
      </c>
      <c r="D40" s="249"/>
      <c r="E40" s="254"/>
      <c r="F40" s="462"/>
      <c r="G40" s="282"/>
      <c r="H40" s="228"/>
    </row>
    <row r="41" spans="1:8" s="5" customFormat="1" ht="12.75" customHeight="1" x14ac:dyDescent="0.25">
      <c r="A41" s="256"/>
      <c r="B41" s="289"/>
      <c r="C41" s="303"/>
      <c r="D41" s="299"/>
      <c r="E41" s="304"/>
      <c r="F41" s="463"/>
      <c r="G41" s="306"/>
      <c r="H41" s="228"/>
    </row>
    <row r="42" spans="1:8" ht="34.5" x14ac:dyDescent="0.25">
      <c r="A42" s="307" t="s">
        <v>88</v>
      </c>
      <c r="B42" s="290"/>
      <c r="C42" s="303" t="s">
        <v>333</v>
      </c>
      <c r="D42" s="288" t="s">
        <v>329</v>
      </c>
      <c r="E42" s="276">
        <v>19.260000000000002</v>
      </c>
      <c r="F42" s="460">
        <v>0</v>
      </c>
      <c r="G42" s="308">
        <f>PRODUCT(E42,F42)</f>
        <v>0</v>
      </c>
      <c r="H42" s="342"/>
    </row>
    <row r="43" spans="1:8" ht="23" x14ac:dyDescent="0.25">
      <c r="A43" s="307"/>
      <c r="B43" s="290"/>
      <c r="C43" s="241" t="s">
        <v>334</v>
      </c>
      <c r="D43" s="288" t="s">
        <v>329</v>
      </c>
      <c r="E43" s="276">
        <v>5</v>
      </c>
      <c r="F43" s="460">
        <v>0</v>
      </c>
      <c r="G43" s="308">
        <f t="shared" ref="G43:G47" si="1">PRODUCT(E43,F43)</f>
        <v>0</v>
      </c>
      <c r="H43" s="309"/>
    </row>
    <row r="44" spans="1:8" ht="23" x14ac:dyDescent="0.25">
      <c r="A44" s="300" t="s">
        <v>89</v>
      </c>
      <c r="B44" s="289"/>
      <c r="C44" s="303" t="s">
        <v>335</v>
      </c>
      <c r="D44" s="288" t="s">
        <v>329</v>
      </c>
      <c r="E44" s="276">
        <v>9</v>
      </c>
      <c r="F44" s="460">
        <v>0</v>
      </c>
      <c r="G44" s="308">
        <f t="shared" si="1"/>
        <v>0</v>
      </c>
      <c r="H44" s="228"/>
    </row>
    <row r="45" spans="1:8" s="137" customFormat="1" ht="34.5" x14ac:dyDescent="0.25">
      <c r="A45" s="300" t="s">
        <v>178</v>
      </c>
      <c r="B45" s="289"/>
      <c r="C45" s="294" t="s">
        <v>341</v>
      </c>
      <c r="D45" s="293" t="s">
        <v>20</v>
      </c>
      <c r="E45" s="305">
        <v>1</v>
      </c>
      <c r="F45" s="460">
        <v>0</v>
      </c>
      <c r="G45" s="308">
        <f t="shared" si="1"/>
        <v>0</v>
      </c>
      <c r="H45" s="228"/>
    </row>
    <row r="46" spans="1:8" s="137" customFormat="1" ht="34.5" x14ac:dyDescent="0.25">
      <c r="A46" s="300" t="s">
        <v>179</v>
      </c>
      <c r="B46" s="289"/>
      <c r="C46" s="294" t="s">
        <v>342</v>
      </c>
      <c r="D46" s="293" t="s">
        <v>20</v>
      </c>
      <c r="E46" s="305">
        <v>1</v>
      </c>
      <c r="F46" s="460">
        <v>0</v>
      </c>
      <c r="G46" s="308">
        <f t="shared" si="1"/>
        <v>0</v>
      </c>
      <c r="H46" s="228"/>
    </row>
    <row r="47" spans="1:8" s="137" customFormat="1" ht="46" x14ac:dyDescent="0.25">
      <c r="A47" s="300" t="s">
        <v>90</v>
      </c>
      <c r="B47" s="289"/>
      <c r="C47" s="294" t="s">
        <v>343</v>
      </c>
      <c r="D47" s="293" t="s">
        <v>20</v>
      </c>
      <c r="E47" s="305">
        <v>1</v>
      </c>
      <c r="F47" s="460">
        <v>0</v>
      </c>
      <c r="G47" s="308">
        <f t="shared" si="1"/>
        <v>0</v>
      </c>
      <c r="H47" s="228"/>
    </row>
    <row r="48" spans="1:8" s="137" customFormat="1" ht="12.65" customHeight="1" thickBot="1" x14ac:dyDescent="0.3">
      <c r="A48" s="300" t="s">
        <v>91</v>
      </c>
      <c r="B48" s="297"/>
      <c r="C48" s="297" t="s">
        <v>336</v>
      </c>
      <c r="D48" s="301" t="s">
        <v>77</v>
      </c>
      <c r="E48" s="291">
        <v>1</v>
      </c>
      <c r="F48" s="460">
        <v>0</v>
      </c>
      <c r="G48" s="308">
        <f>PRODUCT(E48,F48)</f>
        <v>0</v>
      </c>
      <c r="H48" s="228"/>
    </row>
    <row r="49" spans="1:12" s="137" customFormat="1" ht="12.65" customHeight="1" thickBot="1" x14ac:dyDescent="0.3">
      <c r="A49" s="322"/>
      <c r="B49" s="323"/>
      <c r="C49" s="324" t="s">
        <v>7</v>
      </c>
      <c r="D49" s="325"/>
      <c r="E49" s="326"/>
      <c r="F49" s="461"/>
      <c r="G49" s="328">
        <f>SUM(G42:G48)</f>
        <v>0</v>
      </c>
      <c r="H49" s="233"/>
      <c r="I49" s="233"/>
      <c r="J49" s="233"/>
      <c r="K49" s="233"/>
      <c r="L49" s="233"/>
    </row>
    <row r="50" spans="1:12" s="137" customFormat="1" ht="12.65" customHeight="1" thickBot="1" x14ac:dyDescent="0.3">
      <c r="A50" s="329"/>
      <c r="B50" s="330"/>
      <c r="C50" s="330"/>
      <c r="D50" s="330"/>
      <c r="E50" s="331"/>
      <c r="F50" s="464"/>
      <c r="G50" s="332"/>
      <c r="H50" s="228"/>
      <c r="I50" s="228"/>
      <c r="J50" s="228"/>
      <c r="K50" s="228"/>
      <c r="L50" s="228"/>
    </row>
    <row r="51" spans="1:12" s="137" customFormat="1" ht="12.65" customHeight="1" thickBot="1" x14ac:dyDescent="0.3">
      <c r="A51" s="240" t="s">
        <v>16</v>
      </c>
      <c r="B51" s="280"/>
      <c r="C51" s="258" t="s">
        <v>50</v>
      </c>
      <c r="D51" s="249"/>
      <c r="E51" s="254"/>
      <c r="F51" s="462"/>
      <c r="G51" s="282"/>
      <c r="H51" s="228"/>
      <c r="I51" s="228"/>
      <c r="J51" s="228"/>
      <c r="K51" s="228"/>
      <c r="L51" s="228"/>
    </row>
    <row r="52" spans="1:12" s="137" customFormat="1" ht="12.65" customHeight="1" x14ac:dyDescent="0.25">
      <c r="A52" s="255"/>
      <c r="B52" s="283"/>
      <c r="C52" s="284"/>
      <c r="D52" s="261"/>
      <c r="E52" s="285"/>
      <c r="F52" s="465"/>
      <c r="G52" s="287"/>
      <c r="H52" s="228"/>
      <c r="I52" s="228"/>
      <c r="J52" s="228"/>
      <c r="K52" s="228"/>
      <c r="L52" s="228"/>
    </row>
    <row r="53" spans="1:12" s="137" customFormat="1" ht="12.65" customHeight="1" x14ac:dyDescent="0.25">
      <c r="A53" s="300" t="s">
        <v>92</v>
      </c>
      <c r="B53" s="297"/>
      <c r="C53" s="241" t="s">
        <v>337</v>
      </c>
      <c r="D53" s="301" t="s">
        <v>77</v>
      </c>
      <c r="E53" s="279">
        <v>2</v>
      </c>
      <c r="F53" s="460">
        <v>0</v>
      </c>
      <c r="G53" s="302">
        <f>PRODUCT(E53,F53)</f>
        <v>0</v>
      </c>
      <c r="H53" s="228"/>
      <c r="I53" s="228"/>
      <c r="J53" s="228"/>
      <c r="K53" s="228"/>
      <c r="L53" s="228"/>
    </row>
    <row r="54" spans="1:12" s="137" customFormat="1" ht="12.65" customHeight="1" thickBot="1" x14ac:dyDescent="0.3">
      <c r="A54" s="300"/>
      <c r="B54" s="297"/>
      <c r="C54" s="297"/>
      <c r="D54" s="301"/>
      <c r="E54" s="277"/>
      <c r="F54" s="466"/>
      <c r="G54" s="278"/>
      <c r="H54" s="228"/>
      <c r="I54" s="228"/>
      <c r="J54" s="228"/>
      <c r="K54" s="228"/>
      <c r="L54" s="228"/>
    </row>
    <row r="55" spans="1:12" s="137" customFormat="1" ht="12.65" customHeight="1" thickBot="1" x14ac:dyDescent="0.3">
      <c r="A55" s="322"/>
      <c r="B55" s="323"/>
      <c r="C55" s="324" t="s">
        <v>7</v>
      </c>
      <c r="D55" s="325"/>
      <c r="E55" s="326"/>
      <c r="F55" s="461"/>
      <c r="G55" s="328">
        <f>SUM(G53:G54)</f>
        <v>0</v>
      </c>
      <c r="H55" s="233"/>
      <c r="I55" s="233"/>
      <c r="J55" s="233"/>
      <c r="K55" s="233"/>
      <c r="L55" s="233"/>
    </row>
    <row r="56" spans="1:12" s="137" customFormat="1" ht="12.65" customHeight="1" thickBot="1" x14ac:dyDescent="0.3">
      <c r="A56" s="311"/>
      <c r="B56" s="312"/>
      <c r="C56" s="312"/>
      <c r="D56" s="312"/>
      <c r="E56" s="313"/>
      <c r="F56" s="452"/>
      <c r="G56" s="314"/>
      <c r="H56" s="233"/>
      <c r="I56" s="233"/>
      <c r="J56" s="233"/>
      <c r="K56" s="233"/>
      <c r="L56" s="233"/>
    </row>
    <row r="57" spans="1:12" s="137" customFormat="1" ht="12.65" customHeight="1" thickBot="1" x14ac:dyDescent="0.3">
      <c r="A57" s="240" t="s">
        <v>52</v>
      </c>
      <c r="B57" s="280"/>
      <c r="C57" s="258" t="s">
        <v>323</v>
      </c>
      <c r="D57" s="249"/>
      <c r="E57" s="254"/>
      <c r="F57" s="462"/>
      <c r="G57" s="282"/>
      <c r="H57" s="228"/>
      <c r="I57" s="228"/>
      <c r="J57" s="228"/>
      <c r="K57" s="228"/>
      <c r="L57" s="228"/>
    </row>
    <row r="58" spans="1:12" s="137" customFormat="1" ht="23" x14ac:dyDescent="0.25">
      <c r="A58" s="255" t="s">
        <v>220</v>
      </c>
      <c r="B58" s="283"/>
      <c r="C58" s="290" t="s">
        <v>338</v>
      </c>
      <c r="D58" s="301" t="s">
        <v>20</v>
      </c>
      <c r="E58" s="291">
        <v>1</v>
      </c>
      <c r="F58" s="460">
        <v>0</v>
      </c>
      <c r="G58" s="302"/>
      <c r="H58" s="409">
        <f>F58</f>
        <v>0</v>
      </c>
      <c r="I58" s="411" t="s">
        <v>369</v>
      </c>
      <c r="J58" s="411" t="s">
        <v>20</v>
      </c>
      <c r="K58" s="228"/>
      <c r="L58" s="228"/>
    </row>
    <row r="59" spans="1:12" s="137" customFormat="1" ht="12.65" customHeight="1" thickBot="1" x14ac:dyDescent="0.3">
      <c r="A59" s="300"/>
      <c r="B59" s="297"/>
      <c r="C59" s="297"/>
      <c r="D59" s="301"/>
      <c r="E59" s="277"/>
      <c r="F59" s="466"/>
      <c r="G59" s="278">
        <f t="shared" ref="G59:G60" si="2">SUM(E59:F59)</f>
        <v>0</v>
      </c>
      <c r="H59" s="228"/>
      <c r="I59" s="228"/>
      <c r="J59" s="228"/>
      <c r="K59" s="228"/>
      <c r="L59" s="228"/>
    </row>
    <row r="60" spans="1:12" s="137" customFormat="1" ht="12.65" customHeight="1" thickBot="1" x14ac:dyDescent="0.3">
      <c r="A60" s="322"/>
      <c r="B60" s="323"/>
      <c r="C60" s="324" t="s">
        <v>7</v>
      </c>
      <c r="D60" s="325"/>
      <c r="E60" s="326"/>
      <c r="F60" s="461"/>
      <c r="G60" s="328">
        <f t="shared" si="2"/>
        <v>0</v>
      </c>
      <c r="H60" s="233"/>
      <c r="I60" s="233"/>
      <c r="J60" s="233"/>
      <c r="K60" s="233"/>
      <c r="L60" s="233"/>
    </row>
    <row r="61" spans="1:12" s="137" customFormat="1" ht="12.65" customHeight="1" thickBot="1" x14ac:dyDescent="0.3">
      <c r="A61" s="311"/>
      <c r="B61" s="312"/>
      <c r="C61" s="312"/>
      <c r="D61" s="312"/>
      <c r="E61" s="313"/>
      <c r="F61" s="452"/>
      <c r="G61" s="314"/>
      <c r="H61" s="292"/>
      <c r="I61" s="292"/>
      <c r="J61" s="292"/>
      <c r="K61" s="292"/>
      <c r="L61" s="292"/>
    </row>
    <row r="62" spans="1:12" s="137" customFormat="1" ht="12.65" customHeight="1" thickBot="1" x14ac:dyDescent="0.3">
      <c r="A62" s="240" t="s">
        <v>17</v>
      </c>
      <c r="B62" s="280"/>
      <c r="C62" s="258" t="s">
        <v>115</v>
      </c>
      <c r="D62" s="249"/>
      <c r="E62" s="254"/>
      <c r="F62" s="462"/>
      <c r="G62" s="282"/>
      <c r="H62" s="292"/>
      <c r="I62" s="292"/>
      <c r="J62" s="292"/>
      <c r="K62" s="292"/>
      <c r="L62" s="292"/>
    </row>
    <row r="63" spans="1:12" s="137" customFormat="1" ht="12.65" customHeight="1" x14ac:dyDescent="0.25">
      <c r="A63" s="255"/>
      <c r="B63" s="283"/>
      <c r="C63" s="284"/>
      <c r="D63" s="261"/>
      <c r="E63" s="285"/>
      <c r="F63" s="467"/>
      <c r="G63" s="287"/>
      <c r="H63" s="292"/>
      <c r="I63" s="292"/>
      <c r="J63" s="292"/>
      <c r="K63" s="292"/>
      <c r="L63" s="292"/>
    </row>
    <row r="64" spans="1:12" s="137" customFormat="1" ht="12.65" customHeight="1" x14ac:dyDescent="0.25">
      <c r="A64" s="295" t="s">
        <v>114</v>
      </c>
      <c r="B64" s="241"/>
      <c r="C64" s="241" t="s">
        <v>339</v>
      </c>
      <c r="D64" s="288" t="s">
        <v>77</v>
      </c>
      <c r="E64" s="305">
        <v>1</v>
      </c>
      <c r="F64" s="460">
        <v>0</v>
      </c>
      <c r="G64" s="296">
        <f>PRODUCT(E64,F64)</f>
        <v>0</v>
      </c>
      <c r="H64" s="310"/>
      <c r="I64" s="292"/>
      <c r="J64" s="292"/>
      <c r="K64" s="292"/>
      <c r="L64" s="292"/>
    </row>
    <row r="65" spans="1:8" ht="16.5" customHeight="1" thickBot="1" x14ac:dyDescent="0.3">
      <c r="A65" s="300"/>
      <c r="B65" s="297"/>
      <c r="C65" s="297"/>
      <c r="D65" s="301"/>
      <c r="E65" s="279"/>
      <c r="F65" s="460"/>
      <c r="G65" s="302"/>
      <c r="H65" s="233"/>
    </row>
    <row r="66" spans="1:8" ht="16.5" customHeight="1" thickBot="1" x14ac:dyDescent="0.3">
      <c r="A66" s="322"/>
      <c r="B66" s="323"/>
      <c r="C66" s="324" t="s">
        <v>7</v>
      </c>
      <c r="D66" s="325"/>
      <c r="E66" s="326"/>
      <c r="F66" s="461"/>
      <c r="G66" s="328">
        <f>SUM(G64:G65)</f>
        <v>0</v>
      </c>
      <c r="H66" s="233"/>
    </row>
    <row r="67" spans="1:8" ht="30.75" customHeight="1" thickBot="1" x14ac:dyDescent="0.3">
      <c r="A67" s="311"/>
      <c r="B67" s="312"/>
      <c r="C67" s="312"/>
      <c r="D67" s="312"/>
      <c r="E67" s="313"/>
      <c r="F67" s="452"/>
      <c r="G67" s="314"/>
      <c r="H67" s="233"/>
    </row>
    <row r="68" spans="1:8" ht="18.75" customHeight="1" thickBot="1" x14ac:dyDescent="0.3">
      <c r="A68" s="240" t="s">
        <v>57</v>
      </c>
      <c r="B68" s="280"/>
      <c r="C68" s="258" t="s">
        <v>44</v>
      </c>
      <c r="D68" s="249"/>
      <c r="E68" s="254"/>
      <c r="F68" s="462"/>
      <c r="G68" s="282"/>
      <c r="H68" s="233"/>
    </row>
    <row r="69" spans="1:8" ht="31.5" customHeight="1" x14ac:dyDescent="0.25">
      <c r="A69" s="255"/>
      <c r="B69" s="283"/>
      <c r="C69" s="284"/>
      <c r="D69" s="261"/>
      <c r="E69" s="285"/>
      <c r="F69" s="467"/>
      <c r="G69" s="287"/>
      <c r="H69" s="233"/>
    </row>
    <row r="70" spans="1:8" ht="23" x14ac:dyDescent="0.25">
      <c r="A70" s="295" t="s">
        <v>58</v>
      </c>
      <c r="B70" s="241"/>
      <c r="C70" s="303" t="s">
        <v>56</v>
      </c>
      <c r="D70" s="288" t="s">
        <v>77</v>
      </c>
      <c r="E70" s="305">
        <v>1</v>
      </c>
      <c r="F70" s="460">
        <v>0</v>
      </c>
      <c r="G70" s="296">
        <f>PRODUCT(E70,F70)</f>
        <v>0</v>
      </c>
      <c r="H70" s="310"/>
    </row>
    <row r="71" spans="1:8" s="5" customFormat="1" ht="12.75" customHeight="1" x14ac:dyDescent="0.25">
      <c r="A71" s="295" t="s">
        <v>59</v>
      </c>
      <c r="B71" s="241"/>
      <c r="C71" s="241" t="s">
        <v>51</v>
      </c>
      <c r="D71" s="288" t="s">
        <v>77</v>
      </c>
      <c r="E71" s="305">
        <v>0</v>
      </c>
      <c r="F71" s="460">
        <v>0</v>
      </c>
      <c r="G71" s="296">
        <f t="shared" ref="G71:G75" si="3">PRODUCT(E71,F71)</f>
        <v>0</v>
      </c>
      <c r="H71" s="310" t="s">
        <v>380</v>
      </c>
    </row>
    <row r="72" spans="1:8" x14ac:dyDescent="0.25">
      <c r="A72" s="295" t="s">
        <v>60</v>
      </c>
      <c r="B72" s="241"/>
      <c r="C72" s="241" t="s">
        <v>101</v>
      </c>
      <c r="D72" s="293" t="s">
        <v>20</v>
      </c>
      <c r="E72" s="305">
        <v>1</v>
      </c>
      <c r="F72" s="460">
        <v>0</v>
      </c>
      <c r="G72" s="296">
        <f t="shared" si="3"/>
        <v>0</v>
      </c>
      <c r="H72" s="310"/>
    </row>
    <row r="73" spans="1:8" ht="23" x14ac:dyDescent="0.25">
      <c r="A73" s="295" t="s">
        <v>61</v>
      </c>
      <c r="B73" s="241"/>
      <c r="C73" s="303" t="s">
        <v>340</v>
      </c>
      <c r="D73" s="293" t="s">
        <v>77</v>
      </c>
      <c r="E73" s="305">
        <v>1</v>
      </c>
      <c r="F73" s="460">
        <v>0</v>
      </c>
      <c r="G73" s="296">
        <f t="shared" si="3"/>
        <v>0</v>
      </c>
      <c r="H73" s="310"/>
    </row>
    <row r="74" spans="1:8" x14ac:dyDescent="0.25">
      <c r="A74" s="295" t="s">
        <v>62</v>
      </c>
      <c r="B74" s="241"/>
      <c r="C74" s="241" t="s">
        <v>46</v>
      </c>
      <c r="D74" s="288" t="s">
        <v>77</v>
      </c>
      <c r="E74" s="305">
        <v>1</v>
      </c>
      <c r="F74" s="460">
        <v>0</v>
      </c>
      <c r="G74" s="296">
        <f t="shared" si="3"/>
        <v>0</v>
      </c>
      <c r="H74" s="310"/>
    </row>
    <row r="75" spans="1:8" ht="15.75" customHeight="1" x14ac:dyDescent="0.25">
      <c r="A75" s="295" t="s">
        <v>63</v>
      </c>
      <c r="B75" s="241"/>
      <c r="C75" s="303" t="s">
        <v>112</v>
      </c>
      <c r="D75" s="288" t="s">
        <v>77</v>
      </c>
      <c r="E75" s="305">
        <v>1</v>
      </c>
      <c r="F75" s="460">
        <v>0</v>
      </c>
      <c r="G75" s="296">
        <f t="shared" si="3"/>
        <v>0</v>
      </c>
      <c r="H75" s="341"/>
    </row>
    <row r="76" spans="1:8" ht="42.75" customHeight="1" thickBot="1" x14ac:dyDescent="0.3">
      <c r="A76" s="300"/>
      <c r="B76" s="297"/>
      <c r="C76" s="297"/>
      <c r="D76" s="301"/>
      <c r="E76" s="277"/>
      <c r="F76" s="466"/>
      <c r="G76" s="278"/>
      <c r="H76" s="233"/>
    </row>
    <row r="77" spans="1:8" ht="31.5" customHeight="1" thickBot="1" x14ac:dyDescent="0.3">
      <c r="A77" s="322"/>
      <c r="B77" s="323"/>
      <c r="C77" s="324" t="s">
        <v>7</v>
      </c>
      <c r="D77" s="325"/>
      <c r="E77" s="326"/>
      <c r="F77" s="461"/>
      <c r="G77" s="328">
        <f>SUM(G70:G76)</f>
        <v>0</v>
      </c>
      <c r="H77" s="233"/>
    </row>
    <row r="78" spans="1:8" ht="13" thickBot="1" x14ac:dyDescent="0.3">
      <c r="A78" s="311"/>
      <c r="B78" s="312"/>
      <c r="C78" s="312"/>
      <c r="D78" s="312"/>
      <c r="E78" s="313"/>
      <c r="F78" s="452"/>
      <c r="G78" s="314"/>
      <c r="H78" s="228"/>
    </row>
    <row r="79" spans="1:8" ht="15" customHeight="1" thickBot="1" x14ac:dyDescent="0.3">
      <c r="A79" s="240" t="s">
        <v>22</v>
      </c>
      <c r="B79" s="280"/>
      <c r="C79" s="258" t="s">
        <v>21</v>
      </c>
      <c r="D79" s="249"/>
      <c r="E79" s="254"/>
      <c r="F79" s="462"/>
      <c r="G79" s="282"/>
      <c r="H79" s="228"/>
    </row>
    <row r="80" spans="1:8" ht="15" customHeight="1" x14ac:dyDescent="0.25">
      <c r="A80" s="255"/>
      <c r="B80" s="283"/>
      <c r="C80" s="284"/>
      <c r="D80" s="261"/>
      <c r="E80" s="285"/>
      <c r="F80" s="467"/>
      <c r="G80" s="287"/>
      <c r="H80" s="228"/>
    </row>
    <row r="81" spans="1:9" ht="34.5" x14ac:dyDescent="0.25">
      <c r="A81" s="256" t="s">
        <v>18</v>
      </c>
      <c r="B81" s="298"/>
      <c r="C81" s="298" t="s">
        <v>19</v>
      </c>
      <c r="D81" s="299" t="s">
        <v>20</v>
      </c>
      <c r="E81" s="279">
        <v>1</v>
      </c>
      <c r="F81" s="460">
        <v>0</v>
      </c>
      <c r="G81" s="302">
        <f>PRODUCT(E81,F81)</f>
        <v>0</v>
      </c>
    </row>
    <row r="82" spans="1:9" ht="13" thickBot="1" x14ac:dyDescent="0.3">
      <c r="A82" s="300"/>
      <c r="B82" s="297"/>
      <c r="C82" s="297"/>
      <c r="D82" s="301"/>
      <c r="E82" s="277"/>
      <c r="F82" s="466"/>
      <c r="G82" s="278"/>
    </row>
    <row r="83" spans="1:9" s="5" customFormat="1" ht="12.75" customHeight="1" thickBot="1" x14ac:dyDescent="0.3">
      <c r="A83" s="322"/>
      <c r="B83" s="323"/>
      <c r="C83" s="324" t="s">
        <v>7</v>
      </c>
      <c r="D83" s="325"/>
      <c r="E83" s="333"/>
      <c r="F83" s="327"/>
      <c r="G83" s="328">
        <f>SUM(G81:G82)</f>
        <v>0</v>
      </c>
    </row>
    <row r="84" spans="1:9" s="5" customFormat="1" ht="12.75" customHeight="1" thickBot="1" x14ac:dyDescent="0.3">
      <c r="A84" s="156"/>
      <c r="B84" s="157"/>
      <c r="C84" s="158"/>
      <c r="D84" s="159"/>
      <c r="E84" s="163"/>
      <c r="F84" s="161"/>
      <c r="G84" s="162"/>
      <c r="H84" s="419">
        <f>SUM(H58)</f>
        <v>0</v>
      </c>
      <c r="I84" s="420" t="s">
        <v>370</v>
      </c>
    </row>
    <row r="85" spans="1:9" ht="13.5" thickBot="1" x14ac:dyDescent="0.3">
      <c r="A85" s="145"/>
      <c r="B85" s="146"/>
      <c r="C85" s="146"/>
      <c r="D85" s="146"/>
      <c r="E85" s="146"/>
      <c r="F85" s="147"/>
      <c r="G85" s="148"/>
      <c r="H85" s="421"/>
      <c r="I85" s="422" t="s">
        <v>381</v>
      </c>
    </row>
  </sheetData>
  <sheetProtection algorithmName="SHA-512" hashValue="p2MWCswvUH0P9GvCmrais+E6Rb1Shz+S8FR2rWbbQcXATeMZtScphi9ItFV+8buimBat1MnuVg3lj8908pEUdg==" saltValue="ad62o8VbyjBmWmXvazu2Ww==" spinCount="100000" sheet="1" objects="1" scenarios="1"/>
  <customSheetViews>
    <customSheetView guid="{6C668803-97CD-49BF-9F18-6C4B75B7DFF7}" showGridLines="0" fitToPage="1" printArea="1" topLeftCell="A71">
      <selection activeCell="B70" sqref="B70:B75"/>
      <pageMargins left="0.39370078740157483" right="0.39370078740157483" top="0.74803149606299213" bottom="0.74803149606299213" header="0.31496062992125984" footer="0.31496062992125984"/>
      <printOptions horizontalCentered="1"/>
      <pageSetup paperSize="9" scale="70" fitToHeight="0" orientation="portrait" r:id="rId1"/>
      <headerFooter>
        <oddFooter>&amp;L&amp;F
&amp;A&amp;C&amp;P/&amp;N</oddFooter>
      </headerFooter>
    </customSheetView>
  </customSheetViews>
  <mergeCells count="1">
    <mergeCell ref="F2:G3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9" fitToHeight="0" orientation="portrait" r:id="rId2"/>
  <headerFooter>
    <oddFooter>&amp;L&amp;F
&amp;A&amp;C&amp;P/&amp;N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Kryci_list_VV</vt:lpstr>
      <vt:lpstr>Rekapitulace</vt:lpstr>
      <vt:lpstr>PS01</vt:lpstr>
      <vt:lpstr>PS02</vt:lpstr>
      <vt:lpstr>PS03</vt:lpstr>
      <vt:lpstr>Kryci_list_VV!Názvy_tisku</vt:lpstr>
      <vt:lpstr>'PS01'!Názvy_tisku</vt:lpstr>
      <vt:lpstr>'PS02'!Názvy_tisku</vt:lpstr>
      <vt:lpstr>'PS03'!Názvy_tisku</vt:lpstr>
      <vt:lpstr>Rekapitulace!Názvy_tisku</vt:lpstr>
      <vt:lpstr>'PS01'!Oblast_tisku</vt:lpstr>
      <vt:lpstr>'PS02'!Oblast_tisku</vt:lpstr>
      <vt:lpstr>'PS03'!Oblast_tisku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výměr</dc:title>
  <dc:creator>Nevludova, Lucie</dc:creator>
  <cp:lastModifiedBy>Martin Cach</cp:lastModifiedBy>
  <cp:lastPrinted>2019-07-09T13:45:44Z</cp:lastPrinted>
  <dcterms:created xsi:type="dcterms:W3CDTF">2004-08-26T07:01:56Z</dcterms:created>
  <dcterms:modified xsi:type="dcterms:W3CDTF">2020-04-15T12:09:16Z</dcterms:modified>
</cp:coreProperties>
</file>